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GLADYS V\Box Sync\EMPRENDIMIENTO 2023\MATERIAL EMPREN PRESENCIAL\3_MODELO DE NEGOCIOS\"/>
    </mc:Choice>
  </mc:AlternateContent>
  <xr:revisionPtr revIDLastSave="0" documentId="13_ncr:1_{0CE28296-0175-4E3E-A189-77282BCB9B4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datos financieros  (2)" sheetId="3" r:id="rId1"/>
    <sheet name="Hoja3" sheetId="5" r:id="rId2"/>
    <sheet name="Hoja2" sheetId="4" r:id="rId3"/>
    <sheet name="datos financieros " sheetId="1" r:id="rId4"/>
    <sheet name="Hoja1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2" i="3" l="1"/>
  <c r="O21" i="3"/>
  <c r="F20" i="3"/>
  <c r="G15" i="3"/>
  <c r="E15" i="3"/>
  <c r="D17" i="3" l="1"/>
  <c r="Q12" i="3"/>
  <c r="R12" i="3"/>
  <c r="P12" i="3"/>
  <c r="N12" i="3"/>
  <c r="F107" i="3"/>
  <c r="F106" i="3"/>
  <c r="F105" i="3"/>
  <c r="F104" i="3"/>
  <c r="F103" i="3"/>
  <c r="F102" i="3"/>
  <c r="F101" i="3"/>
  <c r="F100" i="3"/>
  <c r="F88" i="3"/>
  <c r="F87" i="3"/>
  <c r="F86" i="3"/>
  <c r="F85" i="3"/>
  <c r="F84" i="3"/>
  <c r="F83" i="3"/>
  <c r="F82" i="3"/>
  <c r="F81" i="3"/>
  <c r="E45" i="3"/>
  <c r="E44" i="3"/>
  <c r="E43" i="3"/>
  <c r="E42" i="3"/>
  <c r="E41" i="3"/>
  <c r="E40" i="3"/>
  <c r="E39" i="3"/>
  <c r="E38" i="3"/>
  <c r="E37" i="3"/>
  <c r="T12" i="3" l="1"/>
  <c r="M14" i="3" s="1"/>
  <c r="O14" i="3" s="1"/>
  <c r="F17" i="3"/>
  <c r="D46" i="3"/>
  <c r="F46" i="3" s="1"/>
  <c r="G46" i="3" s="1"/>
  <c r="F89" i="3"/>
  <c r="G43" i="1"/>
  <c r="F43" i="1"/>
  <c r="D43" i="1"/>
  <c r="E36" i="1"/>
  <c r="E37" i="1"/>
  <c r="E38" i="1"/>
  <c r="E39" i="1"/>
  <c r="E40" i="1"/>
  <c r="E41" i="1"/>
  <c r="E42" i="1"/>
  <c r="E35" i="1"/>
  <c r="E34" i="1"/>
  <c r="H19" i="1"/>
  <c r="G16" i="1"/>
  <c r="E16" i="1"/>
  <c r="D18" i="1" s="1"/>
  <c r="F18" i="1" s="1"/>
  <c r="F104" i="1"/>
  <c r="F103" i="1"/>
  <c r="F102" i="1"/>
  <c r="F101" i="1"/>
  <c r="F100" i="1"/>
  <c r="F99" i="1"/>
  <c r="F98" i="1"/>
  <c r="F97" i="1"/>
  <c r="F79" i="1"/>
  <c r="F80" i="1"/>
  <c r="F81" i="1"/>
  <c r="F82" i="1"/>
  <c r="F83" i="1"/>
  <c r="F84" i="1"/>
  <c r="F85" i="1"/>
  <c r="F78" i="1"/>
  <c r="F86" i="1" l="1"/>
</calcChain>
</file>

<file path=xl/sharedStrings.xml><?xml version="1.0" encoding="utf-8"?>
<sst xmlns="http://schemas.openxmlformats.org/spreadsheetml/2006/main" count="183" uniqueCount="106">
  <si>
    <t xml:space="preserve">PRESUPUESTO DE VENTAS </t>
  </si>
  <si>
    <t xml:space="preserve">COSTOS </t>
  </si>
  <si>
    <t>FIJOS</t>
  </si>
  <si>
    <t>VARIABLES</t>
  </si>
  <si>
    <t>GASTOS</t>
  </si>
  <si>
    <t xml:space="preserve">GASTOS DE PRODUCCION O FABRICACION </t>
  </si>
  <si>
    <t xml:space="preserve">GASTOS DE ADMINISTRACION </t>
  </si>
  <si>
    <t>GASTOS DE VENTA</t>
  </si>
  <si>
    <t xml:space="preserve">GASTOS FINANCIEROS </t>
  </si>
  <si>
    <t xml:space="preserve">TOTAL </t>
  </si>
  <si>
    <t>CF=</t>
  </si>
  <si>
    <t>CV=</t>
  </si>
  <si>
    <t>Muunitario =</t>
  </si>
  <si>
    <t>Salario mínimo mensual   </t>
  </si>
  <si>
    <t>Auxilio de Transporte   </t>
  </si>
  <si>
    <t>Pensión   </t>
  </si>
  <si>
    <t>Prima de servicios (Provisión mensual)   </t>
  </si>
  <si>
    <t>ARL (Nivel I)   </t>
  </si>
  <si>
    <t>Cesantías (Provisión mensual)   </t>
  </si>
  <si>
    <t>Intereses cesantías (Provisión mensual)   </t>
  </si>
  <si>
    <t>Caja de compensación   </t>
  </si>
  <si>
    <t>Vacaciones   </t>
  </si>
  <si>
    <t>Salud (EPS)   </t>
  </si>
  <si>
    <t xml:space="preserve">Valor total salario minimo </t>
  </si>
  <si>
    <t xml:space="preserve">COMPONENTES </t>
  </si>
  <si>
    <t xml:space="preserve">VALOR TOTAL SALARIO MINIMO </t>
  </si>
  <si>
    <t>PRESTACIONES SOCIALES A CARGO DEL EMPLEADOR_%</t>
  </si>
  <si>
    <t xml:space="preserve">ACTIVOS FIJOS </t>
  </si>
  <si>
    <t xml:space="preserve">MAQUINARIA </t>
  </si>
  <si>
    <t>LOCAL O EDIFICIO</t>
  </si>
  <si>
    <t>TERRENO</t>
  </si>
  <si>
    <t>TRASNPORTE</t>
  </si>
  <si>
    <t>MOBILIARIO</t>
  </si>
  <si>
    <t xml:space="preserve">EQUIPOS DE OFICINA </t>
  </si>
  <si>
    <t xml:space="preserve">DETALLE </t>
  </si>
  <si>
    <t xml:space="preserve">DESCRIPCION </t>
  </si>
  <si>
    <t xml:space="preserve">VALOR </t>
  </si>
  <si>
    <t xml:space="preserve">CAPITAL INICIAL </t>
  </si>
  <si>
    <t>CAPITAL PROPIO</t>
  </si>
  <si>
    <t xml:space="preserve">PRESTAMO </t>
  </si>
  <si>
    <t>TASA DE INTERES</t>
  </si>
  <si>
    <t xml:space="preserve">PLAZO PACTADO </t>
  </si>
  <si>
    <t xml:space="preserve">PAGO MENSUAL </t>
  </si>
  <si>
    <t xml:space="preserve">FLUJO DE CAJA </t>
  </si>
  <si>
    <t xml:space="preserve">ENTRADAS </t>
  </si>
  <si>
    <t xml:space="preserve">SALIDAS </t>
  </si>
  <si>
    <t xml:space="preserve">FLUJO NETO </t>
  </si>
  <si>
    <t xml:space="preserve">SALDO FINAL DE CAJA </t>
  </si>
  <si>
    <t xml:space="preserve">SALDO INICIAL DE CAJA </t>
  </si>
  <si>
    <t xml:space="preserve">COMPONENTES O MESES </t>
  </si>
  <si>
    <t xml:space="preserve">BALANCE INICIAL </t>
  </si>
  <si>
    <t xml:space="preserve">ACTIVOS </t>
  </si>
  <si>
    <t xml:space="preserve">PASIVOS </t>
  </si>
  <si>
    <t>PATRIMONIO</t>
  </si>
  <si>
    <t>SERVICIO NACIONAL DE APRENDIZAJE SENA</t>
  </si>
  <si>
    <t>REGIONAL ANTIOQUIA</t>
  </si>
  <si>
    <t xml:space="preserve">CENTRO DE FORMACION DE DISEÑO CONFECCION YMODA </t>
  </si>
  <si>
    <t xml:space="preserve">CT= CF + CV </t>
  </si>
  <si>
    <t xml:space="preserve">PV= CT + MU </t>
  </si>
  <si>
    <t xml:space="preserve">COSTO UNITARIO  = CT / n = </t>
  </si>
  <si>
    <t>4900000 + 4900000 * 20% =</t>
  </si>
  <si>
    <t>Pvunitario = CU + CU*20%</t>
  </si>
  <si>
    <t>9800 +9800*20% =</t>
  </si>
  <si>
    <t>9800 + 1960=  11760</t>
  </si>
  <si>
    <t>n=  500</t>
  </si>
  <si>
    <t xml:space="preserve">MAQUINA FILETADORA </t>
  </si>
  <si>
    <t>TELAS E INSUMOS</t>
  </si>
  <si>
    <t xml:space="preserve">OPERARIO </t>
  </si>
  <si>
    <t xml:space="preserve">PERSONAL VENTAS </t>
  </si>
  <si>
    <t xml:space="preserve">VENTA DE LA PCC </t>
  </si>
  <si>
    <t xml:space="preserve">1. DE LOS COSTOS DE PRODUCCION </t>
  </si>
  <si>
    <t xml:space="preserve">2. DE LA NOMINA </t>
  </si>
  <si>
    <t xml:space="preserve">3. DE LOS ACTIVOS FIJOS PARA LA PUESTA EN MARCHA </t>
  </si>
  <si>
    <t xml:space="preserve">4. DEL CAPITAL </t>
  </si>
  <si>
    <t xml:space="preserve">5. DEL FLUJO DE CAJA </t>
  </si>
  <si>
    <t>t = 1 mes</t>
  </si>
  <si>
    <t>mora</t>
  </si>
  <si>
    <t>naranja</t>
  </si>
  <si>
    <t>fresa</t>
  </si>
  <si>
    <t>1k</t>
  </si>
  <si>
    <t>CT = CF + CV</t>
  </si>
  <si>
    <t>COSTO UNITARIO S</t>
  </si>
  <si>
    <t>PV =CT+MU</t>
  </si>
  <si>
    <t>n = 500</t>
  </si>
  <si>
    <t>40,</t>
  </si>
  <si>
    <t>0,40</t>
  </si>
  <si>
    <t>5,</t>
  </si>
  <si>
    <t>0,05</t>
  </si>
  <si>
    <t>PRECIO VENTA UNITARIO</t>
  </si>
  <si>
    <t>CT=</t>
  </si>
  <si>
    <t>(1 - 0,4)</t>
  </si>
  <si>
    <t>azucar</t>
  </si>
  <si>
    <t>envase</t>
  </si>
  <si>
    <t xml:space="preserve">etiqueta </t>
  </si>
  <si>
    <t xml:space="preserve">INSUMOS </t>
  </si>
  <si>
    <t xml:space="preserve">T = 1 MES </t>
  </si>
  <si>
    <t>n =500</t>
  </si>
  <si>
    <r>
      <t>1858000 + (1858000*</t>
    </r>
    <r>
      <rPr>
        <sz val="14"/>
        <color rgb="FFFF0000"/>
        <rFont val="Calibri"/>
        <family val="2"/>
        <scheme val="minor"/>
      </rPr>
      <t>0.4</t>
    </r>
    <r>
      <rPr>
        <sz val="14"/>
        <rFont val="Calibri"/>
        <family val="2"/>
        <scheme val="minor"/>
      </rPr>
      <t>)</t>
    </r>
  </si>
  <si>
    <t>40/100</t>
  </si>
  <si>
    <t>5/100</t>
  </si>
  <si>
    <t>1858000 + 743200 =2601200</t>
  </si>
  <si>
    <t xml:space="preserve">MARGEN DE GANANCIA DEL PRODUCTOR </t>
  </si>
  <si>
    <t xml:space="preserve">MARGEN DE GANACIA DEL COMERCIALIZADOR </t>
  </si>
  <si>
    <t>Ecodiseños decorativos, velas, portaretratos, dictan talleres de formacion en economia circular y cuidado del medio ambiente</t>
  </si>
  <si>
    <t>eburgosvelasco@gmail.com</t>
  </si>
  <si>
    <t>ARTE 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</si>
</sst>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$&quot;#,##0.00"/>
    <numFmt numFmtId="166" formatCode="&quot;$&quot;#,##0"/>
    <numFmt numFmtId="167" formatCode="&quot;$&quot;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B1B1B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1B1B1B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Bahnschrift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1B1B1B"/>
      <name val="Arial"/>
      <family val="2"/>
    </font>
    <font>
      <b/>
      <sz val="14"/>
      <color rgb="FF1B1B1B"/>
      <name val="Arial"/>
      <family val="2"/>
    </font>
    <font>
      <b/>
      <sz val="14"/>
      <color theme="0"/>
      <name val="Bahnschrift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0" fillId="0" borderId="14" xfId="0" applyBorder="1"/>
    <xf numFmtId="0" fontId="2" fillId="2" borderId="15" xfId="0" applyFont="1" applyFill="1" applyBorder="1" applyAlignment="1">
      <alignment horizontal="left" vertical="top" wrapText="1"/>
    </xf>
    <xf numFmtId="0" fontId="4" fillId="4" borderId="16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0" fillId="0" borderId="0" xfId="0" applyBorder="1"/>
    <xf numFmtId="0" fontId="0" fillId="0" borderId="22" xfId="0" applyBorder="1"/>
    <xf numFmtId="0" fontId="3" fillId="3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4" fillId="3" borderId="13" xfId="0" applyFont="1" applyFill="1" applyBorder="1" applyAlignment="1">
      <alignment horizontal="left" vertical="top" wrapText="1"/>
    </xf>
    <xf numFmtId="0" fontId="0" fillId="0" borderId="4" xfId="0" applyBorder="1"/>
    <xf numFmtId="1" fontId="0" fillId="0" borderId="14" xfId="0" applyNumberFormat="1" applyBorder="1"/>
    <xf numFmtId="1" fontId="0" fillId="5" borderId="17" xfId="0" applyNumberFormat="1" applyFill="1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5" fillId="0" borderId="22" xfId="0" applyFont="1" applyBorder="1"/>
    <xf numFmtId="0" fontId="1" fillId="0" borderId="0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6" borderId="0" xfId="0" applyFill="1" applyBorder="1"/>
    <xf numFmtId="0" fontId="0" fillId="0" borderId="0" xfId="0" applyBorder="1" applyAlignment="1">
      <alignment horizontal="right"/>
    </xf>
    <xf numFmtId="0" fontId="0" fillId="5" borderId="22" xfId="0" applyFill="1" applyBorder="1"/>
    <xf numFmtId="3" fontId="0" fillId="0" borderId="0" xfId="0" applyNumberForma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0" fontId="8" fillId="0" borderId="0" xfId="0" applyFont="1" applyBorder="1"/>
    <xf numFmtId="0" fontId="8" fillId="0" borderId="22" xfId="0" applyFont="1" applyBorder="1"/>
    <xf numFmtId="0" fontId="8" fillId="0" borderId="0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5" fillId="3" borderId="7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center"/>
    </xf>
    <xf numFmtId="0" fontId="8" fillId="0" borderId="14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2" borderId="15" xfId="0" applyFont="1" applyFill="1" applyBorder="1" applyAlignment="1">
      <alignment horizontal="left" vertical="top" wrapText="1"/>
    </xf>
    <xf numFmtId="3" fontId="8" fillId="0" borderId="0" xfId="0" applyNumberFormat="1" applyFont="1" applyBorder="1"/>
    <xf numFmtId="0" fontId="10" fillId="3" borderId="13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8" fillId="0" borderId="1" xfId="0" applyFont="1" applyBorder="1"/>
    <xf numFmtId="1" fontId="8" fillId="0" borderId="14" xfId="0" applyNumberFormat="1" applyFont="1" applyBorder="1"/>
    <xf numFmtId="0" fontId="9" fillId="2" borderId="15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1" fontId="8" fillId="5" borderId="17" xfId="0" applyNumberFormat="1" applyFont="1" applyFill="1" applyBorder="1"/>
    <xf numFmtId="0" fontId="8" fillId="0" borderId="0" xfId="0" applyFont="1" applyFill="1"/>
    <xf numFmtId="0" fontId="11" fillId="0" borderId="0" xfId="0" applyFont="1" applyFill="1"/>
    <xf numFmtId="0" fontId="5" fillId="0" borderId="0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166" fontId="8" fillId="0" borderId="0" xfId="0" applyNumberFormat="1" applyFont="1" applyBorder="1"/>
    <xf numFmtId="165" fontId="8" fillId="0" borderId="0" xfId="0" applyNumberFormat="1" applyFont="1" applyBorder="1"/>
    <xf numFmtId="165" fontId="8" fillId="0" borderId="0" xfId="0" applyNumberFormat="1" applyFont="1"/>
    <xf numFmtId="9" fontId="0" fillId="0" borderId="0" xfId="0" applyNumberFormat="1"/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22" xfId="0" applyFont="1" applyFill="1" applyBorder="1"/>
    <xf numFmtId="0" fontId="8" fillId="6" borderId="0" xfId="0" applyFont="1" applyFill="1"/>
    <xf numFmtId="9" fontId="8" fillId="0" borderId="0" xfId="0" applyNumberFormat="1" applyFont="1"/>
    <xf numFmtId="166" fontId="8" fillId="0" borderId="0" xfId="0" applyNumberFormat="1" applyFont="1" applyFill="1" applyBorder="1"/>
    <xf numFmtId="0" fontId="8" fillId="0" borderId="4" xfId="0" applyFont="1" applyFill="1" applyBorder="1"/>
    <xf numFmtId="0" fontId="8" fillId="0" borderId="0" xfId="0" applyFont="1" applyFill="1" applyBorder="1"/>
    <xf numFmtId="0" fontId="8" fillId="5" borderId="0" xfId="0" applyFont="1" applyFill="1" applyBorder="1"/>
    <xf numFmtId="0" fontId="8" fillId="4" borderId="0" xfId="0" applyFont="1" applyFill="1" applyBorder="1"/>
    <xf numFmtId="167" fontId="8" fillId="0" borderId="0" xfId="0" applyNumberFormat="1" applyFont="1" applyFill="1" applyBorder="1"/>
    <xf numFmtId="0" fontId="8" fillId="7" borderId="0" xfId="0" applyFont="1" applyFill="1"/>
    <xf numFmtId="0" fontId="8" fillId="0" borderId="0" xfId="0" applyFont="1" applyFill="1" applyBorder="1" applyAlignment="1">
      <alignment horizontal="right"/>
    </xf>
    <xf numFmtId="0" fontId="14" fillId="8" borderId="28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/>
    </xf>
    <xf numFmtId="165" fontId="8" fillId="8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166" fontId="5" fillId="4" borderId="1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4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2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8" fillId="6" borderId="4" xfId="0" applyFont="1" applyFill="1" applyBorder="1"/>
    <xf numFmtId="0" fontId="8" fillId="6" borderId="0" xfId="0" applyFont="1" applyFill="1" applyBorder="1"/>
    <xf numFmtId="167" fontId="8" fillId="6" borderId="0" xfId="0" applyNumberFormat="1" applyFont="1" applyFill="1" applyBorder="1"/>
    <xf numFmtId="0" fontId="1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90</xdr:row>
      <xdr:rowOff>109296</xdr:rowOff>
    </xdr:from>
    <xdr:to>
      <xdr:col>4</xdr:col>
      <xdr:colOff>783182</xdr:colOff>
      <xdr:row>94</xdr:row>
      <xdr:rowOff>30577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54DF30-4514-4E99-A22E-CD228A7A0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6" y="22464471"/>
          <a:ext cx="4547754" cy="888434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111</xdr:row>
      <xdr:rowOff>66675</xdr:rowOff>
    </xdr:from>
    <xdr:to>
      <xdr:col>4</xdr:col>
      <xdr:colOff>1831613</xdr:colOff>
      <xdr:row>121</xdr:row>
      <xdr:rowOff>125290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C0388F-8D67-46AF-BD0F-36A77B932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" y="26612850"/>
          <a:ext cx="5843104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0</xdr:row>
      <xdr:rowOff>180975</xdr:rowOff>
    </xdr:from>
    <xdr:to>
      <xdr:col>2</xdr:col>
      <xdr:colOff>1047750</xdr:colOff>
      <xdr:row>4</xdr:row>
      <xdr:rowOff>82061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E76197-E7E1-4848-A1C3-A5EE42E7F2EF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80975"/>
          <a:ext cx="8667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600076</xdr:colOff>
      <xdr:row>87</xdr:row>
      <xdr:rowOff>109296</xdr:rowOff>
    </xdr:from>
    <xdr:to>
      <xdr:col>4</xdr:col>
      <xdr:colOff>1537855</xdr:colOff>
      <xdr:row>92</xdr:row>
      <xdr:rowOff>45230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36059B-6C2D-4601-83F9-8A534052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6" y="21892971"/>
          <a:ext cx="4552950" cy="888434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108</xdr:row>
      <xdr:rowOff>66675</xdr:rowOff>
    </xdr:from>
    <xdr:to>
      <xdr:col>5</xdr:col>
      <xdr:colOff>651979</xdr:colOff>
      <xdr:row>121</xdr:row>
      <xdr:rowOff>66675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A8BD3D4-EB76-475C-82C2-E8FEFC7E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" y="26041350"/>
          <a:ext cx="5849166" cy="2476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0</xdr:row>
      <xdr:rowOff>180975</xdr:rowOff>
    </xdr:from>
    <xdr:to>
      <xdr:col>2</xdr:col>
      <xdr:colOff>1047750</xdr:colOff>
      <xdr:row>4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C8DB0C-3A8A-452C-AE2D-69F2998BEE8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80975"/>
          <a:ext cx="8667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burgosvelasco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13DB-BF99-40DF-8A14-5D8CA460827E}">
  <dimension ref="B1:T127"/>
  <sheetViews>
    <sheetView showGridLines="0" zoomScale="110" zoomScaleNormal="110" workbookViewId="0">
      <selection activeCell="I3" sqref="I3"/>
    </sheetView>
  </sheetViews>
  <sheetFormatPr baseColWidth="10" defaultColWidth="9.140625" defaultRowHeight="18.75" x14ac:dyDescent="0.3"/>
  <cols>
    <col min="1" max="1" width="6.5703125" style="42" customWidth="1"/>
    <col min="2" max="2" width="9.140625" style="42"/>
    <col min="3" max="3" width="26.7109375" style="42" customWidth="1"/>
    <col min="4" max="4" width="29.5703125" style="42" customWidth="1"/>
    <col min="5" max="5" width="29" style="42" customWidth="1"/>
    <col min="6" max="6" width="19.28515625" style="42" customWidth="1"/>
    <col min="7" max="7" width="12.7109375" style="42" bestFit="1" customWidth="1"/>
    <col min="8" max="8" width="17.7109375" style="42" customWidth="1"/>
    <col min="9" max="14" width="9.140625" style="42"/>
    <col min="15" max="15" width="17.85546875" style="42" bestFit="1" customWidth="1"/>
    <col min="16" max="16384" width="9.140625" style="42"/>
  </cols>
  <sheetData>
    <row r="1" spans="2:20" x14ac:dyDescent="0.3">
      <c r="B1" s="39"/>
      <c r="C1" s="40"/>
      <c r="D1" s="40"/>
      <c r="E1" s="40"/>
      <c r="F1" s="40"/>
      <c r="G1" s="40"/>
      <c r="H1" s="41"/>
    </row>
    <row r="2" spans="2:20" x14ac:dyDescent="0.3">
      <c r="B2" s="43"/>
      <c r="C2" s="44"/>
      <c r="D2" s="97" t="s">
        <v>54</v>
      </c>
      <c r="E2" s="97"/>
      <c r="F2" s="97"/>
      <c r="G2" s="97"/>
      <c r="H2" s="98"/>
    </row>
    <row r="3" spans="2:20" x14ac:dyDescent="0.3">
      <c r="B3" s="43"/>
      <c r="C3" s="44"/>
      <c r="D3" s="97" t="s">
        <v>55</v>
      </c>
      <c r="E3" s="97"/>
      <c r="F3" s="97"/>
      <c r="G3" s="97"/>
      <c r="H3" s="98"/>
    </row>
    <row r="4" spans="2:20" x14ac:dyDescent="0.3">
      <c r="B4" s="43"/>
      <c r="C4" s="44"/>
      <c r="D4" s="97" t="s">
        <v>56</v>
      </c>
      <c r="E4" s="97"/>
      <c r="F4" s="97"/>
      <c r="G4" s="97"/>
      <c r="H4" s="98"/>
    </row>
    <row r="5" spans="2:20" ht="55.5" customHeight="1" x14ac:dyDescent="0.3">
      <c r="B5" s="43"/>
      <c r="C5" s="99" t="s">
        <v>70</v>
      </c>
      <c r="D5" s="99"/>
      <c r="E5" s="99"/>
      <c r="F5" s="99"/>
      <c r="G5" s="99"/>
      <c r="H5" s="100"/>
    </row>
    <row r="6" spans="2:20" x14ac:dyDescent="0.3">
      <c r="B6" s="43"/>
      <c r="C6" s="85" t="s">
        <v>75</v>
      </c>
      <c r="D6" s="86" t="s">
        <v>83</v>
      </c>
      <c r="E6" s="44"/>
      <c r="F6" s="44"/>
      <c r="G6" s="44"/>
      <c r="H6" s="45"/>
    </row>
    <row r="7" spans="2:20" s="67" customFormat="1" x14ac:dyDescent="0.3">
      <c r="B7" s="83"/>
      <c r="C7" s="94" t="s">
        <v>0</v>
      </c>
      <c r="D7" s="94"/>
      <c r="E7" s="94"/>
      <c r="F7" s="94"/>
      <c r="G7" s="94"/>
      <c r="H7" s="101"/>
      <c r="P7" s="67" t="s">
        <v>91</v>
      </c>
      <c r="Q7" s="67" t="s">
        <v>92</v>
      </c>
      <c r="R7" s="67" t="s">
        <v>93</v>
      </c>
    </row>
    <row r="8" spans="2:20" x14ac:dyDescent="0.3">
      <c r="B8" s="43"/>
      <c r="C8" s="94" t="s">
        <v>4</v>
      </c>
      <c r="D8" s="94"/>
      <c r="E8" s="95" t="s">
        <v>1</v>
      </c>
      <c r="F8" s="95"/>
      <c r="G8" s="95"/>
      <c r="H8" s="96"/>
      <c r="K8" s="42">
        <v>1</v>
      </c>
      <c r="L8" s="42" t="s">
        <v>76</v>
      </c>
      <c r="M8" s="42">
        <v>4</v>
      </c>
      <c r="N8" s="42">
        <v>3000</v>
      </c>
      <c r="O8" s="42" t="s">
        <v>79</v>
      </c>
      <c r="P8" s="42">
        <v>4800</v>
      </c>
      <c r="Q8" s="42">
        <v>1200</v>
      </c>
      <c r="R8" s="42">
        <v>800</v>
      </c>
    </row>
    <row r="9" spans="2:20" x14ac:dyDescent="0.3">
      <c r="B9" s="43"/>
      <c r="C9" s="102"/>
      <c r="D9" s="102"/>
      <c r="E9" s="95" t="s">
        <v>2</v>
      </c>
      <c r="F9" s="95"/>
      <c r="G9" s="95" t="s">
        <v>3</v>
      </c>
      <c r="H9" s="96"/>
      <c r="K9" s="42">
        <v>1</v>
      </c>
      <c r="L9" s="42" t="s">
        <v>77</v>
      </c>
      <c r="M9" s="42">
        <v>4</v>
      </c>
      <c r="N9" s="42">
        <v>1500</v>
      </c>
      <c r="O9" s="42" t="s">
        <v>79</v>
      </c>
      <c r="P9" s="42">
        <v>4800</v>
      </c>
      <c r="Q9" s="42">
        <v>1200</v>
      </c>
      <c r="R9" s="42">
        <v>800</v>
      </c>
    </row>
    <row r="10" spans="2:20" x14ac:dyDescent="0.3">
      <c r="B10" s="43"/>
      <c r="C10" s="103" t="s">
        <v>5</v>
      </c>
      <c r="D10" s="103"/>
      <c r="E10" s="102">
        <v>250000</v>
      </c>
      <c r="F10" s="102"/>
      <c r="G10" s="102">
        <v>1225000</v>
      </c>
      <c r="H10" s="104"/>
      <c r="K10" s="42">
        <v>1</v>
      </c>
      <c r="L10" s="42" t="s">
        <v>78</v>
      </c>
      <c r="M10" s="42">
        <v>4</v>
      </c>
      <c r="N10" s="42">
        <v>4500</v>
      </c>
      <c r="O10" s="42" t="s">
        <v>79</v>
      </c>
      <c r="P10" s="42">
        <v>4800</v>
      </c>
      <c r="Q10" s="42">
        <v>1200</v>
      </c>
      <c r="R10" s="42">
        <v>800</v>
      </c>
    </row>
    <row r="11" spans="2:20" x14ac:dyDescent="0.3">
      <c r="B11" s="43"/>
      <c r="C11" s="103" t="s">
        <v>6</v>
      </c>
      <c r="D11" s="103"/>
      <c r="E11" s="102">
        <v>133000</v>
      </c>
      <c r="F11" s="102"/>
      <c r="G11" s="102"/>
      <c r="H11" s="104"/>
    </row>
    <row r="12" spans="2:20" x14ac:dyDescent="0.3">
      <c r="B12" s="43"/>
      <c r="C12" s="103" t="s">
        <v>7</v>
      </c>
      <c r="D12" s="103"/>
      <c r="E12" s="105"/>
      <c r="F12" s="106"/>
      <c r="G12" s="102">
        <v>250000</v>
      </c>
      <c r="H12" s="104"/>
      <c r="M12" s="80">
        <v>12</v>
      </c>
      <c r="N12" s="42">
        <f>SUM(N8:N10)</f>
        <v>9000</v>
      </c>
      <c r="P12" s="42">
        <f>SUM(P8:P11)</f>
        <v>14400</v>
      </c>
      <c r="Q12" s="42">
        <f t="shared" ref="Q12:R12" si="0">SUM(Q8:Q11)</f>
        <v>3600</v>
      </c>
      <c r="R12" s="42">
        <f t="shared" si="0"/>
        <v>2400</v>
      </c>
      <c r="T12" s="80">
        <f>SUM(N12:R12)</f>
        <v>29400</v>
      </c>
    </row>
    <row r="13" spans="2:20" x14ac:dyDescent="0.3">
      <c r="B13" s="43"/>
      <c r="C13" s="103" t="s">
        <v>8</v>
      </c>
      <c r="D13" s="103"/>
      <c r="E13" s="102"/>
      <c r="F13" s="102"/>
      <c r="G13" s="102"/>
      <c r="H13" s="104"/>
    </row>
    <row r="14" spans="2:20" x14ac:dyDescent="0.3">
      <c r="B14" s="43"/>
      <c r="C14" s="102"/>
      <c r="D14" s="102"/>
      <c r="E14" s="102"/>
      <c r="F14" s="102"/>
      <c r="G14" s="102"/>
      <c r="H14" s="104"/>
      <c r="M14" s="88">
        <f>T12/M12</f>
        <v>2450</v>
      </c>
      <c r="N14" s="42">
        <v>500</v>
      </c>
      <c r="O14" s="75">
        <f>N14*M14</f>
        <v>1225000</v>
      </c>
    </row>
    <row r="15" spans="2:20" x14ac:dyDescent="0.3">
      <c r="B15" s="43"/>
      <c r="C15" s="103" t="s">
        <v>9</v>
      </c>
      <c r="D15" s="103"/>
      <c r="E15" s="109">
        <f>SUM(E10:F14)</f>
        <v>383000</v>
      </c>
      <c r="F15" s="109"/>
      <c r="G15" s="109">
        <f>SUM(G10:H14)</f>
        <v>1475000</v>
      </c>
      <c r="H15" s="109"/>
    </row>
    <row r="16" spans="2:20" s="67" customFormat="1" x14ac:dyDescent="0.3">
      <c r="B16" s="83"/>
      <c r="C16" s="84"/>
      <c r="D16" s="84"/>
      <c r="E16" s="84"/>
      <c r="F16" s="84"/>
      <c r="G16" s="84"/>
      <c r="H16" s="79"/>
      <c r="Q16" s="67" t="s">
        <v>94</v>
      </c>
    </row>
    <row r="17" spans="2:15" s="67" customFormat="1" x14ac:dyDescent="0.3">
      <c r="B17" s="83"/>
      <c r="C17" s="84" t="s">
        <v>80</v>
      </c>
      <c r="D17" s="82">
        <f>E15+G15</f>
        <v>1858000</v>
      </c>
      <c r="E17" s="89" t="s">
        <v>81</v>
      </c>
      <c r="F17" s="82">
        <f>D17/500</f>
        <v>3716</v>
      </c>
      <c r="G17" s="84"/>
      <c r="H17" s="79"/>
    </row>
    <row r="18" spans="2:15" s="67" customFormat="1" ht="47.25" customHeight="1" x14ac:dyDescent="0.3">
      <c r="B18" s="83"/>
      <c r="C18" s="84" t="s">
        <v>82</v>
      </c>
      <c r="D18" s="84" t="s">
        <v>97</v>
      </c>
      <c r="E18" s="84"/>
      <c r="F18" s="87" t="s">
        <v>101</v>
      </c>
      <c r="G18" s="84"/>
      <c r="H18" s="79"/>
    </row>
    <row r="19" spans="2:15" s="67" customFormat="1" ht="47.25" customHeight="1" x14ac:dyDescent="0.3">
      <c r="B19" s="178"/>
      <c r="C19" s="179" t="s">
        <v>82</v>
      </c>
      <c r="D19" s="80" t="s">
        <v>100</v>
      </c>
      <c r="E19" s="80"/>
      <c r="F19" s="179" t="s">
        <v>88</v>
      </c>
      <c r="G19" s="180">
        <v>5202</v>
      </c>
      <c r="H19" s="80"/>
    </row>
    <row r="20" spans="2:15" ht="47.25" customHeight="1" x14ac:dyDescent="0.4">
      <c r="B20" s="43" t="s">
        <v>89</v>
      </c>
      <c r="C20" s="90">
        <v>1858000</v>
      </c>
      <c r="D20" s="74">
        <v>3097000</v>
      </c>
      <c r="E20" s="93"/>
      <c r="F20" s="92">
        <f>D20/500</f>
        <v>6194</v>
      </c>
      <c r="G20" s="44"/>
      <c r="H20" s="79" t="s">
        <v>102</v>
      </c>
    </row>
    <row r="21" spans="2:15" ht="47.25" customHeight="1" x14ac:dyDescent="0.4">
      <c r="B21" s="43"/>
      <c r="C21" s="91" t="s">
        <v>90</v>
      </c>
      <c r="E21" s="74"/>
      <c r="F21" s="82"/>
      <c r="G21" s="44"/>
      <c r="H21" s="79"/>
      <c r="M21" s="81">
        <v>0.4</v>
      </c>
      <c r="N21" s="42" t="s">
        <v>98</v>
      </c>
      <c r="O21" s="42">
        <f>40/100</f>
        <v>0.4</v>
      </c>
    </row>
    <row r="22" spans="2:15" ht="47.25" customHeight="1" x14ac:dyDescent="0.3">
      <c r="B22" s="43"/>
      <c r="C22" s="74"/>
      <c r="E22" s="74"/>
      <c r="F22" s="73"/>
      <c r="G22" s="44"/>
      <c r="H22" s="79"/>
      <c r="N22" s="42" t="s">
        <v>99</v>
      </c>
      <c r="O22" s="42">
        <f>5/100</f>
        <v>0.05</v>
      </c>
    </row>
    <row r="23" spans="2:15" ht="27.75" customHeight="1" x14ac:dyDescent="0.3">
      <c r="B23" s="43"/>
      <c r="C23" s="44"/>
      <c r="D23" s="44"/>
      <c r="E23" s="44"/>
      <c r="F23" s="44"/>
      <c r="G23" s="44"/>
      <c r="H23" s="45"/>
    </row>
    <row r="24" spans="2:15" x14ac:dyDescent="0.3">
      <c r="B24" s="43"/>
      <c r="C24" s="44"/>
      <c r="D24" s="44"/>
      <c r="E24" s="44"/>
      <c r="F24" s="44"/>
      <c r="G24" s="44"/>
      <c r="H24" s="45"/>
    </row>
    <row r="25" spans="2:15" x14ac:dyDescent="0.3">
      <c r="B25" s="43"/>
      <c r="C25" s="44"/>
      <c r="D25" s="44"/>
      <c r="E25" s="44"/>
      <c r="F25" s="44"/>
      <c r="G25" s="44"/>
      <c r="H25" s="45"/>
    </row>
    <row r="26" spans="2:15" x14ac:dyDescent="0.3">
      <c r="B26" s="43"/>
      <c r="C26" s="44"/>
      <c r="D26" s="44"/>
      <c r="E26" s="44"/>
      <c r="F26" s="44"/>
      <c r="G26" s="44"/>
      <c r="H26" s="45"/>
    </row>
    <row r="27" spans="2:15" x14ac:dyDescent="0.3">
      <c r="B27" s="43"/>
      <c r="C27" s="44"/>
      <c r="D27" s="44"/>
      <c r="E27" s="44"/>
      <c r="F27" s="44"/>
      <c r="G27" s="44"/>
      <c r="H27" s="45"/>
    </row>
    <row r="28" spans="2:15" x14ac:dyDescent="0.3">
      <c r="B28" s="43"/>
      <c r="C28" s="44"/>
      <c r="D28" s="44"/>
      <c r="E28" s="44"/>
      <c r="F28" s="44"/>
      <c r="G28" s="44"/>
      <c r="H28" s="45"/>
    </row>
    <row r="29" spans="2:15" ht="15" customHeight="1" x14ac:dyDescent="0.3">
      <c r="B29" s="43"/>
      <c r="C29" s="99" t="s">
        <v>71</v>
      </c>
      <c r="D29" s="99"/>
      <c r="E29" s="99"/>
      <c r="F29" s="99"/>
      <c r="G29" s="99"/>
      <c r="H29" s="100"/>
    </row>
    <row r="30" spans="2:15" x14ac:dyDescent="0.3">
      <c r="B30" s="43"/>
      <c r="C30" s="99"/>
      <c r="D30" s="99"/>
      <c r="E30" s="99"/>
      <c r="F30" s="99"/>
      <c r="G30" s="99"/>
      <c r="H30" s="100"/>
    </row>
    <row r="31" spans="2:15" x14ac:dyDescent="0.3">
      <c r="B31" s="43"/>
      <c r="C31" s="99"/>
      <c r="D31" s="99"/>
      <c r="E31" s="99"/>
      <c r="F31" s="99"/>
      <c r="G31" s="99"/>
      <c r="H31" s="100"/>
    </row>
    <row r="32" spans="2:15" x14ac:dyDescent="0.3">
      <c r="B32" s="43"/>
      <c r="C32" s="99"/>
      <c r="D32" s="99"/>
      <c r="E32" s="99"/>
      <c r="F32" s="99"/>
      <c r="G32" s="99"/>
      <c r="H32" s="100"/>
    </row>
    <row r="33" spans="2:8" ht="19.5" thickBot="1" x14ac:dyDescent="0.35">
      <c r="B33" s="43"/>
      <c r="C33" s="46"/>
      <c r="D33" s="46"/>
      <c r="E33" s="46"/>
      <c r="F33" s="46"/>
      <c r="G33" s="46"/>
      <c r="H33" s="47"/>
    </row>
    <row r="34" spans="2:8" ht="19.5" thickBot="1" x14ac:dyDescent="0.35">
      <c r="B34" s="43"/>
      <c r="C34" s="110" t="s">
        <v>25</v>
      </c>
      <c r="D34" s="111"/>
      <c r="E34" s="112"/>
      <c r="F34" s="44"/>
      <c r="G34" s="44"/>
      <c r="H34" s="45"/>
    </row>
    <row r="35" spans="2:8" ht="54" customHeight="1" thickBot="1" x14ac:dyDescent="0.35">
      <c r="B35" s="43"/>
      <c r="C35" s="48" t="s">
        <v>24</v>
      </c>
      <c r="D35" s="107" t="s">
        <v>26</v>
      </c>
      <c r="E35" s="108"/>
      <c r="F35" s="44"/>
      <c r="G35" s="44"/>
      <c r="H35" s="45"/>
    </row>
    <row r="36" spans="2:8" ht="35.1" customHeight="1" x14ac:dyDescent="0.3">
      <c r="B36" s="43"/>
      <c r="C36" s="49" t="s">
        <v>13</v>
      </c>
      <c r="D36" s="113">
        <v>908526</v>
      </c>
      <c r="E36" s="114"/>
      <c r="F36" s="44"/>
      <c r="G36" s="44"/>
      <c r="H36" s="45"/>
    </row>
    <row r="37" spans="2:8" ht="35.1" customHeight="1" x14ac:dyDescent="0.3">
      <c r="B37" s="43"/>
      <c r="C37" s="50" t="s">
        <v>14</v>
      </c>
      <c r="D37" s="51">
        <v>11.717221081179845</v>
      </c>
      <c r="E37" s="52">
        <f>D36*D37%</f>
        <v>106454.00000000001</v>
      </c>
      <c r="F37" s="44"/>
      <c r="G37" s="44"/>
      <c r="H37" s="45"/>
    </row>
    <row r="38" spans="2:8" ht="35.1" customHeight="1" x14ac:dyDescent="0.3">
      <c r="B38" s="43"/>
      <c r="C38" s="50" t="s">
        <v>15</v>
      </c>
      <c r="D38" s="53">
        <v>12</v>
      </c>
      <c r="E38" s="52">
        <f>$D$36*D38%</f>
        <v>109023.12</v>
      </c>
      <c r="F38" s="44"/>
      <c r="G38" s="44"/>
      <c r="H38" s="45"/>
    </row>
    <row r="39" spans="2:8" ht="35.1" customHeight="1" x14ac:dyDescent="0.3">
      <c r="B39" s="43"/>
      <c r="C39" s="50" t="s">
        <v>16</v>
      </c>
      <c r="D39" s="51">
        <v>9.3096950445006534</v>
      </c>
      <c r="E39" s="52">
        <f t="shared" ref="E39:E45" si="1">$D$36*D39%</f>
        <v>84581</v>
      </c>
      <c r="F39" s="44"/>
      <c r="G39" s="44"/>
      <c r="H39" s="45"/>
    </row>
    <row r="40" spans="2:8" ht="35.1" customHeight="1" x14ac:dyDescent="0.3">
      <c r="B40" s="43"/>
      <c r="C40" s="50" t="s">
        <v>17</v>
      </c>
      <c r="D40" s="51">
        <v>0.51996310507349264</v>
      </c>
      <c r="E40" s="52">
        <f t="shared" si="1"/>
        <v>4724</v>
      </c>
      <c r="F40" s="44"/>
      <c r="G40" s="44"/>
      <c r="H40" s="45"/>
    </row>
    <row r="41" spans="2:8" ht="35.1" customHeight="1" x14ac:dyDescent="0.3">
      <c r="B41" s="43"/>
      <c r="C41" s="50" t="s">
        <v>18</v>
      </c>
      <c r="D41" s="51">
        <v>9.3096950445006534</v>
      </c>
      <c r="E41" s="52">
        <f t="shared" si="1"/>
        <v>84581</v>
      </c>
      <c r="F41" s="44"/>
      <c r="G41" s="44"/>
      <c r="H41" s="45"/>
    </row>
    <row r="42" spans="2:8" ht="35.1" customHeight="1" x14ac:dyDescent="0.3">
      <c r="B42" s="43"/>
      <c r="C42" s="50" t="s">
        <v>19</v>
      </c>
      <c r="D42" s="51">
        <v>1.1170841560945972</v>
      </c>
      <c r="E42" s="52">
        <f t="shared" si="1"/>
        <v>10149</v>
      </c>
      <c r="F42" s="44"/>
      <c r="G42" s="44"/>
      <c r="H42" s="45"/>
    </row>
    <row r="43" spans="2:8" ht="35.1" customHeight="1" x14ac:dyDescent="0.3">
      <c r="B43" s="43"/>
      <c r="C43" s="50" t="s">
        <v>20</v>
      </c>
      <c r="D43" s="51">
        <v>3.9999955972641401</v>
      </c>
      <c r="E43" s="52">
        <f t="shared" si="1"/>
        <v>36341</v>
      </c>
      <c r="F43" s="44"/>
      <c r="G43" s="44"/>
      <c r="H43" s="45"/>
    </row>
    <row r="44" spans="2:8" ht="35.1" customHeight="1" x14ac:dyDescent="0.3">
      <c r="B44" s="43"/>
      <c r="C44" s="50" t="s">
        <v>21</v>
      </c>
      <c r="D44" s="51">
        <v>4.1669693547570459</v>
      </c>
      <c r="E44" s="52">
        <f t="shared" si="1"/>
        <v>37858</v>
      </c>
      <c r="F44" s="44"/>
      <c r="G44" s="44"/>
      <c r="H44" s="45"/>
    </row>
    <row r="45" spans="2:8" ht="35.1" customHeight="1" x14ac:dyDescent="0.3">
      <c r="B45" s="43"/>
      <c r="C45" s="50" t="s">
        <v>22</v>
      </c>
      <c r="D45" s="54">
        <v>8.5</v>
      </c>
      <c r="E45" s="52">
        <f t="shared" si="1"/>
        <v>77224.710000000006</v>
      </c>
      <c r="F45" s="44"/>
      <c r="G45" s="44"/>
      <c r="H45" s="45"/>
    </row>
    <row r="46" spans="2:8" ht="35.1" customHeight="1" thickBot="1" x14ac:dyDescent="0.35">
      <c r="B46" s="43"/>
      <c r="C46" s="55" t="s">
        <v>23</v>
      </c>
      <c r="D46" s="115">
        <f>E45+E44+E43+E41+E40+E39+E38+E37</f>
        <v>540786.83000000007</v>
      </c>
      <c r="E46" s="116"/>
      <c r="F46" s="56">
        <f>D46+D36</f>
        <v>1449312.83</v>
      </c>
      <c r="G46" s="44">
        <f>F46/2</f>
        <v>724656.41500000004</v>
      </c>
      <c r="H46" s="45"/>
    </row>
    <row r="47" spans="2:8" x14ac:dyDescent="0.3">
      <c r="B47" s="43"/>
      <c r="C47" s="44"/>
      <c r="D47" s="44"/>
      <c r="E47" s="44"/>
      <c r="F47" s="44"/>
      <c r="G47" s="44"/>
      <c r="H47" s="45"/>
    </row>
    <row r="48" spans="2:8" x14ac:dyDescent="0.3">
      <c r="B48" s="43"/>
      <c r="C48" s="44"/>
      <c r="D48" s="44"/>
      <c r="E48" s="44"/>
      <c r="F48" s="44"/>
      <c r="G48" s="44"/>
      <c r="H48" s="45"/>
    </row>
    <row r="49" spans="2:8" x14ac:dyDescent="0.3">
      <c r="B49" s="43"/>
      <c r="C49" s="44" t="s">
        <v>72</v>
      </c>
      <c r="D49" s="44"/>
      <c r="E49" s="44"/>
      <c r="F49" s="44"/>
      <c r="G49" s="44"/>
      <c r="H49" s="45"/>
    </row>
    <row r="50" spans="2:8" x14ac:dyDescent="0.3">
      <c r="B50" s="43"/>
      <c r="C50" s="44"/>
      <c r="D50" s="44"/>
      <c r="E50" s="44"/>
      <c r="F50" s="44"/>
      <c r="G50" s="44"/>
      <c r="H50" s="45"/>
    </row>
    <row r="51" spans="2:8" x14ac:dyDescent="0.3">
      <c r="B51" s="43"/>
      <c r="C51" s="117" t="s">
        <v>27</v>
      </c>
      <c r="D51" s="118"/>
      <c r="E51" s="118"/>
      <c r="F51" s="118"/>
      <c r="G51" s="118"/>
      <c r="H51" s="119"/>
    </row>
    <row r="52" spans="2:8" x14ac:dyDescent="0.3">
      <c r="B52" s="43"/>
      <c r="C52" s="120" t="s">
        <v>34</v>
      </c>
      <c r="D52" s="121"/>
      <c r="E52" s="121"/>
      <c r="F52" s="121"/>
      <c r="G52" s="121"/>
      <c r="H52" s="122"/>
    </row>
    <row r="53" spans="2:8" x14ac:dyDescent="0.3">
      <c r="B53" s="43"/>
      <c r="C53" s="123"/>
      <c r="D53" s="123"/>
      <c r="E53" s="124" t="s">
        <v>35</v>
      </c>
      <c r="F53" s="124"/>
      <c r="G53" s="124" t="s">
        <v>36</v>
      </c>
      <c r="H53" s="125"/>
    </row>
    <row r="54" spans="2:8" x14ac:dyDescent="0.3">
      <c r="B54" s="43"/>
      <c r="C54" s="126" t="s">
        <v>28</v>
      </c>
      <c r="D54" s="126"/>
      <c r="E54" s="123" t="s">
        <v>65</v>
      </c>
      <c r="F54" s="123"/>
      <c r="G54" s="123">
        <v>1500000</v>
      </c>
      <c r="H54" s="127"/>
    </row>
    <row r="55" spans="2:8" x14ac:dyDescent="0.3">
      <c r="B55" s="43"/>
      <c r="C55" s="126" t="s">
        <v>33</v>
      </c>
      <c r="D55" s="126"/>
      <c r="E55" s="123"/>
      <c r="F55" s="123"/>
      <c r="G55" s="123"/>
      <c r="H55" s="127"/>
    </row>
    <row r="56" spans="2:8" x14ac:dyDescent="0.3">
      <c r="B56" s="43"/>
      <c r="C56" s="126" t="s">
        <v>29</v>
      </c>
      <c r="D56" s="126"/>
      <c r="E56" s="123"/>
      <c r="F56" s="123"/>
      <c r="G56" s="123"/>
      <c r="H56" s="127"/>
    </row>
    <row r="57" spans="2:8" x14ac:dyDescent="0.3">
      <c r="B57" s="43"/>
      <c r="C57" s="126" t="s">
        <v>30</v>
      </c>
      <c r="D57" s="126"/>
      <c r="E57" s="123"/>
      <c r="F57" s="123"/>
      <c r="G57" s="123"/>
      <c r="H57" s="127"/>
    </row>
    <row r="58" spans="2:8" x14ac:dyDescent="0.3">
      <c r="B58" s="43"/>
      <c r="C58" s="126" t="s">
        <v>31</v>
      </c>
      <c r="D58" s="126"/>
      <c r="E58" s="123"/>
      <c r="F58" s="123"/>
      <c r="G58" s="123"/>
      <c r="H58" s="127"/>
    </row>
    <row r="59" spans="2:8" x14ac:dyDescent="0.3">
      <c r="B59" s="43"/>
      <c r="C59" s="126" t="s">
        <v>32</v>
      </c>
      <c r="D59" s="126"/>
      <c r="E59" s="123"/>
      <c r="F59" s="123"/>
      <c r="G59" s="123"/>
      <c r="H59" s="127"/>
    </row>
    <row r="60" spans="2:8" x14ac:dyDescent="0.3">
      <c r="B60" s="43"/>
      <c r="C60" s="128" t="s">
        <v>9</v>
      </c>
      <c r="D60" s="128"/>
      <c r="E60" s="123"/>
      <c r="F60" s="123"/>
      <c r="G60" s="123"/>
      <c r="H60" s="127"/>
    </row>
    <row r="61" spans="2:8" x14ac:dyDescent="0.3">
      <c r="B61" s="43"/>
      <c r="C61" s="44"/>
      <c r="D61" s="44"/>
      <c r="E61" s="44"/>
      <c r="F61" s="44"/>
      <c r="G61" s="44"/>
      <c r="H61" s="45"/>
    </row>
    <row r="62" spans="2:8" x14ac:dyDescent="0.3">
      <c r="B62" s="43"/>
      <c r="C62" s="129" t="s">
        <v>73</v>
      </c>
      <c r="D62" s="129"/>
      <c r="E62" s="129"/>
      <c r="F62" s="129"/>
      <c r="G62" s="129"/>
      <c r="H62" s="130"/>
    </row>
    <row r="63" spans="2:8" x14ac:dyDescent="0.3">
      <c r="B63" s="43"/>
      <c r="C63" s="129"/>
      <c r="D63" s="129"/>
      <c r="E63" s="129"/>
      <c r="F63" s="129"/>
      <c r="G63" s="129"/>
      <c r="H63" s="130"/>
    </row>
    <row r="64" spans="2:8" x14ac:dyDescent="0.3">
      <c r="B64" s="43"/>
      <c r="C64" s="44"/>
      <c r="D64" s="44"/>
      <c r="E64" s="44"/>
      <c r="F64" s="44"/>
      <c r="G64" s="44"/>
      <c r="H64" s="45"/>
    </row>
    <row r="65" spans="2:8" x14ac:dyDescent="0.3">
      <c r="B65" s="43"/>
      <c r="C65" s="117" t="s">
        <v>37</v>
      </c>
      <c r="D65" s="118"/>
      <c r="E65" s="118"/>
      <c r="F65" s="118"/>
      <c r="G65" s="118"/>
      <c r="H65" s="119"/>
    </row>
    <row r="66" spans="2:8" x14ac:dyDescent="0.3">
      <c r="B66" s="43"/>
      <c r="C66" s="120" t="s">
        <v>34</v>
      </c>
      <c r="D66" s="121"/>
      <c r="E66" s="121"/>
      <c r="F66" s="121"/>
      <c r="G66" s="121"/>
      <c r="H66" s="122"/>
    </row>
    <row r="67" spans="2:8" x14ac:dyDescent="0.3">
      <c r="B67" s="43"/>
      <c r="C67" s="123"/>
      <c r="D67" s="123"/>
      <c r="E67" s="124" t="s">
        <v>36</v>
      </c>
      <c r="F67" s="124"/>
      <c r="G67" s="124" t="s">
        <v>42</v>
      </c>
      <c r="H67" s="125"/>
    </row>
    <row r="68" spans="2:8" x14ac:dyDescent="0.3">
      <c r="B68" s="43"/>
      <c r="C68" s="126" t="s">
        <v>38</v>
      </c>
      <c r="D68" s="126"/>
      <c r="E68" s="123">
        <v>5000000</v>
      </c>
      <c r="F68" s="123"/>
      <c r="G68" s="123"/>
      <c r="H68" s="127"/>
    </row>
    <row r="69" spans="2:8" x14ac:dyDescent="0.3">
      <c r="B69" s="43"/>
      <c r="C69" s="126" t="s">
        <v>39</v>
      </c>
      <c r="D69" s="126"/>
      <c r="E69" s="123">
        <v>600000</v>
      </c>
      <c r="F69" s="123"/>
      <c r="G69" s="123">
        <v>100000</v>
      </c>
      <c r="H69" s="127"/>
    </row>
    <row r="70" spans="2:8" x14ac:dyDescent="0.3">
      <c r="B70" s="43"/>
      <c r="C70" s="126" t="s">
        <v>40</v>
      </c>
      <c r="D70" s="126"/>
      <c r="E70" s="123"/>
      <c r="F70" s="123"/>
      <c r="G70" s="123"/>
      <c r="H70" s="127"/>
    </row>
    <row r="71" spans="2:8" x14ac:dyDescent="0.3">
      <c r="B71" s="43"/>
      <c r="C71" s="126" t="s">
        <v>41</v>
      </c>
      <c r="D71" s="126"/>
      <c r="E71" s="123"/>
      <c r="F71" s="123"/>
      <c r="G71" s="123">
        <v>7</v>
      </c>
      <c r="H71" s="127"/>
    </row>
    <row r="72" spans="2:8" x14ac:dyDescent="0.3">
      <c r="B72" s="43"/>
      <c r="C72" s="128" t="s">
        <v>9</v>
      </c>
      <c r="D72" s="128"/>
      <c r="E72" s="123"/>
      <c r="F72" s="123"/>
      <c r="G72" s="123"/>
      <c r="H72" s="127"/>
    </row>
    <row r="73" spans="2:8" x14ac:dyDescent="0.3">
      <c r="B73" s="43"/>
      <c r="C73" s="44"/>
      <c r="D73" s="44"/>
      <c r="E73" s="44"/>
      <c r="F73" s="44"/>
      <c r="G73" s="44"/>
      <c r="H73" s="45"/>
    </row>
    <row r="74" spans="2:8" x14ac:dyDescent="0.3">
      <c r="B74" s="43"/>
      <c r="C74" s="44"/>
      <c r="D74" s="44"/>
      <c r="E74" s="44"/>
      <c r="F74" s="44"/>
      <c r="G74" s="44"/>
      <c r="H74" s="45"/>
    </row>
    <row r="75" spans="2:8" x14ac:dyDescent="0.3">
      <c r="B75" s="43"/>
      <c r="C75" s="131" t="s">
        <v>74</v>
      </c>
      <c r="D75" s="131"/>
      <c r="E75" s="131"/>
      <c r="F75" s="131"/>
      <c r="G75" s="131"/>
      <c r="H75" s="132"/>
    </row>
    <row r="76" spans="2:8" x14ac:dyDescent="0.3">
      <c r="B76" s="43"/>
      <c r="C76" s="131"/>
      <c r="D76" s="131"/>
      <c r="E76" s="131"/>
      <c r="F76" s="131"/>
      <c r="G76" s="131"/>
      <c r="H76" s="132"/>
    </row>
    <row r="77" spans="2:8" ht="19.5" thickBot="1" x14ac:dyDescent="0.35">
      <c r="B77" s="43"/>
      <c r="C77" s="44"/>
      <c r="D77" s="44"/>
      <c r="E77" s="44"/>
      <c r="F77" s="44"/>
      <c r="G77" s="44"/>
      <c r="H77" s="45"/>
    </row>
    <row r="78" spans="2:8" x14ac:dyDescent="0.3">
      <c r="B78" s="43"/>
      <c r="C78" s="133" t="s">
        <v>43</v>
      </c>
      <c r="D78" s="134"/>
      <c r="E78" s="134"/>
      <c r="F78" s="135"/>
      <c r="G78" s="44"/>
      <c r="H78" s="45"/>
    </row>
    <row r="79" spans="2:8" ht="36" x14ac:dyDescent="0.3">
      <c r="B79" s="43"/>
      <c r="C79" s="57" t="s">
        <v>48</v>
      </c>
      <c r="D79" s="136">
        <v>600000</v>
      </c>
      <c r="E79" s="137"/>
      <c r="F79" s="138"/>
      <c r="G79" s="44"/>
      <c r="H79" s="45"/>
    </row>
    <row r="80" spans="2:8" ht="24.95" customHeight="1" x14ac:dyDescent="0.3">
      <c r="B80" s="43"/>
      <c r="C80" s="58" t="s">
        <v>49</v>
      </c>
      <c r="D80" s="59" t="s">
        <v>44</v>
      </c>
      <c r="E80" s="59" t="s">
        <v>45</v>
      </c>
      <c r="F80" s="60" t="s">
        <v>46</v>
      </c>
      <c r="G80" s="44"/>
      <c r="H80" s="45"/>
    </row>
    <row r="81" spans="2:8" ht="24.95" customHeight="1" x14ac:dyDescent="0.3">
      <c r="B81" s="43"/>
      <c r="C81" s="43" t="s">
        <v>66</v>
      </c>
      <c r="D81" s="53"/>
      <c r="E81" s="61">
        <v>3000000</v>
      </c>
      <c r="F81" s="62">
        <f>D81-E81</f>
        <v>-3000000</v>
      </c>
      <c r="G81" s="44"/>
      <c r="H81" s="45"/>
    </row>
    <row r="82" spans="2:8" ht="24.95" customHeight="1" x14ac:dyDescent="0.3">
      <c r="B82" s="43"/>
      <c r="C82" s="50" t="s">
        <v>67</v>
      </c>
      <c r="D82" s="51"/>
      <c r="E82" s="61">
        <v>725000</v>
      </c>
      <c r="F82" s="62">
        <f t="shared" ref="F82:F88" si="2">D82-E82</f>
        <v>-725000</v>
      </c>
      <c r="G82" s="44"/>
      <c r="H82" s="45"/>
    </row>
    <row r="83" spans="2:8" ht="24.95" customHeight="1" x14ac:dyDescent="0.3">
      <c r="B83" s="43"/>
      <c r="C83" s="50" t="s">
        <v>68</v>
      </c>
      <c r="D83" s="51"/>
      <c r="E83" s="61">
        <v>900000</v>
      </c>
      <c r="F83" s="62">
        <f t="shared" si="2"/>
        <v>-900000</v>
      </c>
      <c r="G83" s="44"/>
      <c r="H83" s="45"/>
    </row>
    <row r="84" spans="2:8" ht="24.95" customHeight="1" x14ac:dyDescent="0.3">
      <c r="B84" s="43"/>
      <c r="C84" s="50" t="s">
        <v>69</v>
      </c>
      <c r="D84" s="51">
        <v>5880000</v>
      </c>
      <c r="E84" s="61"/>
      <c r="F84" s="62">
        <f t="shared" si="2"/>
        <v>5880000</v>
      </c>
      <c r="G84" s="44"/>
      <c r="H84" s="45"/>
    </row>
    <row r="85" spans="2:8" ht="24.95" customHeight="1" x14ac:dyDescent="0.3">
      <c r="B85" s="43"/>
      <c r="C85" s="50"/>
      <c r="D85" s="51"/>
      <c r="E85" s="61"/>
      <c r="F85" s="62">
        <f t="shared" si="2"/>
        <v>0</v>
      </c>
      <c r="G85" s="44"/>
      <c r="H85" s="45"/>
    </row>
    <row r="86" spans="2:8" ht="24.95" customHeight="1" x14ac:dyDescent="0.3">
      <c r="B86" s="43"/>
      <c r="C86" s="50"/>
      <c r="D86" s="51"/>
      <c r="E86" s="61"/>
      <c r="F86" s="62">
        <f t="shared" si="2"/>
        <v>0</v>
      </c>
      <c r="G86" s="44"/>
      <c r="H86" s="45"/>
    </row>
    <row r="87" spans="2:8" ht="24.95" customHeight="1" x14ac:dyDescent="0.3">
      <c r="B87" s="43"/>
      <c r="C87" s="50"/>
      <c r="D87" s="51"/>
      <c r="E87" s="61"/>
      <c r="F87" s="62">
        <f t="shared" si="2"/>
        <v>0</v>
      </c>
      <c r="G87" s="44"/>
      <c r="H87" s="45"/>
    </row>
    <row r="88" spans="2:8" ht="24.95" customHeight="1" x14ac:dyDescent="0.3">
      <c r="B88" s="43"/>
      <c r="C88" s="50"/>
      <c r="D88" s="54"/>
      <c r="E88" s="61"/>
      <c r="F88" s="62">
        <f t="shared" si="2"/>
        <v>0</v>
      </c>
      <c r="G88" s="44"/>
      <c r="H88" s="45"/>
    </row>
    <row r="89" spans="2:8" ht="29.25" customHeight="1" thickBot="1" x14ac:dyDescent="0.35">
      <c r="B89" s="43"/>
      <c r="C89" s="63"/>
      <c r="D89" s="64"/>
      <c r="E89" s="65" t="s">
        <v>47</v>
      </c>
      <c r="F89" s="66">
        <f>D79+F81+F82+F83+F84+F85+F86+F87+F88</f>
        <v>1855000</v>
      </c>
      <c r="G89" s="44"/>
      <c r="H89" s="45"/>
    </row>
    <row r="90" spans="2:8" x14ac:dyDescent="0.3">
      <c r="B90" s="43"/>
      <c r="C90" s="44"/>
      <c r="D90" s="44"/>
      <c r="E90" s="44"/>
      <c r="F90" s="44"/>
      <c r="G90" s="44"/>
      <c r="H90" s="45"/>
    </row>
    <row r="91" spans="2:8" x14ac:dyDescent="0.3">
      <c r="B91" s="43"/>
      <c r="C91" s="44"/>
      <c r="D91" s="44"/>
      <c r="E91" s="44"/>
      <c r="F91" s="44"/>
      <c r="G91" s="44"/>
      <c r="H91" s="45"/>
    </row>
    <row r="92" spans="2:8" x14ac:dyDescent="0.3">
      <c r="B92" s="43"/>
      <c r="C92" s="44"/>
      <c r="D92" s="44"/>
      <c r="E92" s="44"/>
      <c r="F92" s="44"/>
      <c r="G92" s="44"/>
      <c r="H92" s="45"/>
    </row>
    <row r="93" spans="2:8" x14ac:dyDescent="0.3">
      <c r="B93" s="43"/>
      <c r="C93" s="44"/>
      <c r="D93" s="44"/>
      <c r="E93" s="44"/>
      <c r="F93" s="44"/>
      <c r="G93" s="44"/>
      <c r="H93" s="45"/>
    </row>
    <row r="94" spans="2:8" x14ac:dyDescent="0.3">
      <c r="B94" s="43"/>
      <c r="C94" s="44"/>
      <c r="D94" s="44"/>
      <c r="E94" s="44"/>
      <c r="F94" s="44"/>
      <c r="G94" s="44"/>
      <c r="H94" s="45"/>
    </row>
    <row r="95" spans="2:8" x14ac:dyDescent="0.3">
      <c r="B95" s="43"/>
      <c r="C95" s="44"/>
      <c r="D95" s="44"/>
      <c r="E95" s="44"/>
      <c r="F95" s="44"/>
      <c r="G95" s="44"/>
      <c r="H95" s="45"/>
    </row>
    <row r="96" spans="2:8" x14ac:dyDescent="0.3">
      <c r="B96" s="43"/>
      <c r="C96" s="44"/>
      <c r="D96" s="44"/>
      <c r="E96" s="44"/>
      <c r="F96" s="44"/>
      <c r="G96" s="44"/>
      <c r="H96" s="45"/>
    </row>
    <row r="97" spans="2:18" ht="19.5" thickBot="1" x14ac:dyDescent="0.35">
      <c r="B97" s="43"/>
      <c r="C97" s="44"/>
      <c r="D97" s="44"/>
      <c r="E97" s="44"/>
      <c r="F97" s="44"/>
      <c r="G97" s="44"/>
      <c r="H97" s="45"/>
    </row>
    <row r="98" spans="2:18" x14ac:dyDescent="0.3">
      <c r="B98" s="43"/>
      <c r="C98" s="133" t="s">
        <v>50</v>
      </c>
      <c r="D98" s="134"/>
      <c r="E98" s="134"/>
      <c r="F98" s="135"/>
      <c r="G98" s="44"/>
      <c r="H98" s="27"/>
    </row>
    <row r="99" spans="2:18" x14ac:dyDescent="0.3">
      <c r="B99" s="43"/>
      <c r="C99" s="58" t="s">
        <v>34</v>
      </c>
      <c r="D99" s="59" t="s">
        <v>51</v>
      </c>
      <c r="E99" s="59" t="s">
        <v>52</v>
      </c>
      <c r="F99" s="60" t="s">
        <v>53</v>
      </c>
      <c r="G99" s="44"/>
      <c r="H99" s="45"/>
    </row>
    <row r="100" spans="2:18" x14ac:dyDescent="0.3">
      <c r="B100" s="43"/>
      <c r="C100" s="43"/>
      <c r="D100" s="53"/>
      <c r="E100" s="61"/>
      <c r="F100" s="62">
        <f>D100-E100</f>
        <v>0</v>
      </c>
      <c r="G100" s="44"/>
      <c r="H100" s="45"/>
    </row>
    <row r="101" spans="2:18" x14ac:dyDescent="0.3">
      <c r="B101" s="43"/>
      <c r="C101" s="50"/>
      <c r="D101" s="51"/>
      <c r="E101" s="61"/>
      <c r="F101" s="62">
        <f t="shared" ref="F101:F107" si="3">D101-E101</f>
        <v>0</v>
      </c>
      <c r="G101" s="44"/>
      <c r="H101" s="45"/>
      <c r="M101" s="67"/>
      <c r="N101" s="67"/>
      <c r="O101" s="67"/>
      <c r="P101" s="67"/>
      <c r="Q101" s="67"/>
      <c r="R101" s="67"/>
    </row>
    <row r="102" spans="2:18" x14ac:dyDescent="0.3">
      <c r="B102" s="43"/>
      <c r="C102" s="50"/>
      <c r="D102" s="51"/>
      <c r="E102" s="61"/>
      <c r="F102" s="62">
        <f t="shared" si="3"/>
        <v>0</v>
      </c>
      <c r="G102" s="44"/>
      <c r="H102" s="45"/>
      <c r="M102" s="33"/>
      <c r="N102" s="67"/>
      <c r="O102" s="67"/>
      <c r="P102" s="67"/>
      <c r="Q102" s="67"/>
      <c r="R102" s="67"/>
    </row>
    <row r="103" spans="2:18" x14ac:dyDescent="0.3">
      <c r="B103" s="43"/>
      <c r="C103" s="50"/>
      <c r="D103" s="51"/>
      <c r="E103" s="61"/>
      <c r="F103" s="62">
        <f t="shared" si="3"/>
        <v>0</v>
      </c>
      <c r="G103" s="44"/>
      <c r="H103" s="27"/>
      <c r="M103" s="68"/>
      <c r="N103" s="68"/>
      <c r="O103" s="68"/>
      <c r="P103" s="68"/>
      <c r="Q103" s="67"/>
      <c r="R103" s="67"/>
    </row>
    <row r="104" spans="2:18" x14ac:dyDescent="0.3">
      <c r="B104" s="43"/>
      <c r="C104" s="50"/>
      <c r="D104" s="51"/>
      <c r="E104" s="61"/>
      <c r="F104" s="62">
        <f t="shared" si="3"/>
        <v>0</v>
      </c>
      <c r="G104" s="44"/>
      <c r="H104" s="45"/>
      <c r="M104" s="68"/>
      <c r="N104" s="68"/>
      <c r="O104" s="68"/>
      <c r="P104" s="68"/>
      <c r="Q104" s="67"/>
      <c r="R104" s="67"/>
    </row>
    <row r="105" spans="2:18" x14ac:dyDescent="0.3">
      <c r="B105" s="43"/>
      <c r="C105" s="50"/>
      <c r="D105" s="51"/>
      <c r="E105" s="61"/>
      <c r="F105" s="62">
        <f t="shared" si="3"/>
        <v>0</v>
      </c>
      <c r="G105" s="44"/>
      <c r="H105" s="45"/>
      <c r="M105" s="68"/>
      <c r="N105" s="68"/>
      <c r="O105" s="68"/>
      <c r="P105" s="68"/>
      <c r="Q105" s="67"/>
      <c r="R105" s="67"/>
    </row>
    <row r="106" spans="2:18" x14ac:dyDescent="0.3">
      <c r="B106" s="43"/>
      <c r="C106" s="50"/>
      <c r="D106" s="51"/>
      <c r="E106" s="61"/>
      <c r="F106" s="62">
        <f t="shared" si="3"/>
        <v>0</v>
      </c>
      <c r="G106" s="44"/>
      <c r="H106" s="45"/>
      <c r="M106" s="67"/>
      <c r="N106" s="67"/>
      <c r="O106" s="67"/>
      <c r="P106" s="67"/>
      <c r="Q106" s="67"/>
      <c r="R106" s="67"/>
    </row>
    <row r="107" spans="2:18" x14ac:dyDescent="0.3">
      <c r="B107" s="43"/>
      <c r="C107" s="50"/>
      <c r="D107" s="54"/>
      <c r="E107" s="61"/>
      <c r="F107" s="62">
        <f t="shared" si="3"/>
        <v>0</v>
      </c>
      <c r="G107" s="44"/>
      <c r="H107" s="45"/>
    </row>
    <row r="108" spans="2:18" ht="19.5" thickBot="1" x14ac:dyDescent="0.35">
      <c r="B108" s="43"/>
      <c r="C108" s="63"/>
      <c r="D108" s="64"/>
      <c r="E108" s="65"/>
      <c r="F108" s="66"/>
      <c r="G108" s="44"/>
      <c r="H108" s="45"/>
    </row>
    <row r="109" spans="2:18" x14ac:dyDescent="0.3">
      <c r="B109" s="43"/>
      <c r="C109" s="69"/>
      <c r="D109" s="44"/>
      <c r="E109" s="44"/>
      <c r="F109" s="44"/>
      <c r="G109" s="44"/>
      <c r="H109" s="45"/>
    </row>
    <row r="110" spans="2:18" x14ac:dyDescent="0.3">
      <c r="B110" s="43"/>
      <c r="D110" s="44"/>
      <c r="E110" s="44"/>
      <c r="F110" s="44"/>
      <c r="G110" s="44"/>
      <c r="H110" s="45"/>
    </row>
    <row r="111" spans="2:18" x14ac:dyDescent="0.3">
      <c r="B111" s="43"/>
      <c r="D111" s="44"/>
      <c r="E111" s="44"/>
      <c r="F111" s="44"/>
      <c r="G111" s="44"/>
      <c r="H111" s="45"/>
    </row>
    <row r="112" spans="2:18" x14ac:dyDescent="0.3">
      <c r="B112" s="43"/>
      <c r="D112" s="44"/>
      <c r="E112" s="44"/>
      <c r="F112" s="44"/>
      <c r="G112" s="44"/>
      <c r="H112" s="45"/>
    </row>
    <row r="113" spans="2:8" x14ac:dyDescent="0.3">
      <c r="B113" s="43"/>
      <c r="D113" s="44"/>
      <c r="E113" s="44"/>
      <c r="F113" s="44"/>
      <c r="G113" s="44"/>
      <c r="H113" s="45"/>
    </row>
    <row r="114" spans="2:8" x14ac:dyDescent="0.3">
      <c r="B114" s="43"/>
      <c r="D114" s="44"/>
      <c r="E114" s="44"/>
      <c r="F114" s="44"/>
      <c r="G114" s="44"/>
      <c r="H114" s="45"/>
    </row>
    <row r="115" spans="2:8" x14ac:dyDescent="0.3">
      <c r="B115" s="43"/>
      <c r="D115" s="44"/>
      <c r="E115" s="44"/>
      <c r="F115" s="44"/>
      <c r="G115" s="44"/>
      <c r="H115" s="45"/>
    </row>
    <row r="116" spans="2:8" x14ac:dyDescent="0.3">
      <c r="B116" s="43"/>
      <c r="D116" s="44"/>
      <c r="E116" s="44"/>
      <c r="F116" s="44"/>
      <c r="G116" s="44"/>
      <c r="H116" s="45"/>
    </row>
    <row r="117" spans="2:8" x14ac:dyDescent="0.3">
      <c r="B117" s="43"/>
      <c r="C117" s="69"/>
      <c r="D117" s="44"/>
      <c r="E117" s="44"/>
      <c r="F117" s="44"/>
      <c r="G117" s="44"/>
      <c r="H117" s="45"/>
    </row>
    <row r="118" spans="2:8" x14ac:dyDescent="0.3">
      <c r="B118" s="43"/>
      <c r="C118" s="69"/>
      <c r="D118" s="44"/>
      <c r="E118" s="44"/>
      <c r="F118" s="44"/>
      <c r="G118" s="44"/>
      <c r="H118" s="45"/>
    </row>
    <row r="119" spans="2:8" x14ac:dyDescent="0.3">
      <c r="B119" s="43"/>
      <c r="C119" s="69"/>
      <c r="D119" s="44"/>
      <c r="E119" s="44"/>
      <c r="F119" s="44"/>
      <c r="G119" s="44"/>
      <c r="H119" s="45"/>
    </row>
    <row r="120" spans="2:8" x14ac:dyDescent="0.3">
      <c r="B120" s="43"/>
      <c r="C120" s="69"/>
      <c r="D120" s="44"/>
      <c r="E120" s="44"/>
      <c r="F120" s="44"/>
      <c r="G120" s="44"/>
      <c r="H120" s="45"/>
    </row>
    <row r="121" spans="2:8" x14ac:dyDescent="0.3">
      <c r="B121" s="43"/>
      <c r="C121" s="69"/>
      <c r="D121" s="44"/>
      <c r="E121" s="44"/>
      <c r="F121" s="44"/>
      <c r="G121" s="44"/>
      <c r="H121" s="45"/>
    </row>
    <row r="122" spans="2:8" x14ac:dyDescent="0.3">
      <c r="B122" s="43"/>
      <c r="C122" s="69"/>
      <c r="D122" s="44"/>
      <c r="E122" s="44"/>
      <c r="F122" s="44"/>
      <c r="G122" s="44"/>
      <c r="H122" s="45"/>
    </row>
    <row r="123" spans="2:8" x14ac:dyDescent="0.3">
      <c r="B123" s="43"/>
      <c r="C123" s="69"/>
      <c r="D123" s="44"/>
      <c r="E123" s="44"/>
      <c r="F123" s="44"/>
      <c r="G123" s="44"/>
      <c r="H123" s="45"/>
    </row>
    <row r="124" spans="2:8" x14ac:dyDescent="0.3">
      <c r="B124" s="43"/>
      <c r="C124" s="69"/>
      <c r="D124" s="44"/>
      <c r="E124" s="44"/>
      <c r="F124" s="44"/>
      <c r="G124" s="44"/>
      <c r="H124" s="45"/>
    </row>
    <row r="125" spans="2:8" x14ac:dyDescent="0.3">
      <c r="B125" s="43"/>
      <c r="C125" s="69"/>
      <c r="D125" s="44"/>
      <c r="E125" s="44"/>
      <c r="F125" s="44"/>
      <c r="G125" s="44"/>
      <c r="H125" s="45"/>
    </row>
    <row r="126" spans="2:8" x14ac:dyDescent="0.3">
      <c r="B126" s="43"/>
      <c r="C126" s="44"/>
      <c r="D126" s="44"/>
      <c r="E126" s="44"/>
      <c r="F126" s="44"/>
      <c r="G126" s="44"/>
      <c r="H126" s="45"/>
    </row>
    <row r="127" spans="2:8" ht="19.5" thickBot="1" x14ac:dyDescent="0.35">
      <c r="B127" s="70"/>
      <c r="C127" s="71"/>
      <c r="D127" s="71"/>
      <c r="E127" s="71"/>
      <c r="F127" s="71"/>
      <c r="G127" s="71"/>
      <c r="H127" s="72"/>
    </row>
  </sheetData>
  <mergeCells count="84">
    <mergeCell ref="C75:H76"/>
    <mergeCell ref="C78:F78"/>
    <mergeCell ref="D79:F79"/>
    <mergeCell ref="C98:F98"/>
    <mergeCell ref="C71:D71"/>
    <mergeCell ref="E71:F71"/>
    <mergeCell ref="G71:H71"/>
    <mergeCell ref="C72:D72"/>
    <mergeCell ref="E72:F72"/>
    <mergeCell ref="G72:H72"/>
    <mergeCell ref="C69:D69"/>
    <mergeCell ref="E69:F69"/>
    <mergeCell ref="G69:H69"/>
    <mergeCell ref="C70:D70"/>
    <mergeCell ref="E70:F70"/>
    <mergeCell ref="G70:H70"/>
    <mergeCell ref="C67:D67"/>
    <mergeCell ref="E67:F67"/>
    <mergeCell ref="G67:H67"/>
    <mergeCell ref="C68:D68"/>
    <mergeCell ref="E68:F68"/>
    <mergeCell ref="G68:H68"/>
    <mergeCell ref="C66:H66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2:H63"/>
    <mergeCell ref="C65:H65"/>
    <mergeCell ref="C56:D56"/>
    <mergeCell ref="E56:F56"/>
    <mergeCell ref="G56:H56"/>
    <mergeCell ref="C57:D57"/>
    <mergeCell ref="E57:F57"/>
    <mergeCell ref="G57:H57"/>
    <mergeCell ref="C54:D54"/>
    <mergeCell ref="E54:F54"/>
    <mergeCell ref="G54:H54"/>
    <mergeCell ref="C55:D55"/>
    <mergeCell ref="E55:F55"/>
    <mergeCell ref="G55:H55"/>
    <mergeCell ref="D36:E36"/>
    <mergeCell ref="D46:E46"/>
    <mergeCell ref="C51:H51"/>
    <mergeCell ref="C52:H52"/>
    <mergeCell ref="C53:D53"/>
    <mergeCell ref="E53:F53"/>
    <mergeCell ref="G53:H53"/>
    <mergeCell ref="D35:E35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29:H32"/>
    <mergeCell ref="C34:E34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C8:D8"/>
    <mergeCell ref="E8:H8"/>
    <mergeCell ref="D2:H2"/>
    <mergeCell ref="D3:H3"/>
    <mergeCell ref="D4:H4"/>
    <mergeCell ref="C5:H5"/>
    <mergeCell ref="C7:H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F9A6-68C4-496E-A808-7F0100FB37A3}">
  <dimension ref="A3:C3"/>
  <sheetViews>
    <sheetView tabSelected="1" workbookViewId="0">
      <selection activeCell="C10" sqref="C10"/>
    </sheetView>
  </sheetViews>
  <sheetFormatPr baseColWidth="10" defaultRowHeight="15" x14ac:dyDescent="0.25"/>
  <cols>
    <col min="1" max="2" width="31.7109375" customWidth="1"/>
  </cols>
  <sheetData>
    <row r="3" spans="1:3" x14ac:dyDescent="0.25">
      <c r="A3" s="181" t="s">
        <v>104</v>
      </c>
      <c r="B3" s="181" t="s">
        <v>105</v>
      </c>
      <c r="C3" t="s">
        <v>103</v>
      </c>
    </row>
  </sheetData>
  <hyperlinks>
    <hyperlink ref="A3" r:id="rId1" xr:uid="{5E542BE8-2F4E-491C-A110-FCE0E3CAFEB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346A9-3A6E-475B-89EA-B00C6B1132B4}">
  <dimension ref="D6:H10"/>
  <sheetViews>
    <sheetView topLeftCell="A3" zoomScale="160" zoomScaleNormal="160" workbookViewId="0">
      <selection activeCell="H9" sqref="H9"/>
    </sheetView>
  </sheetViews>
  <sheetFormatPr baseColWidth="10" defaultRowHeight="15" x14ac:dyDescent="0.25"/>
  <cols>
    <col min="6" max="6" width="11.42578125" style="78"/>
  </cols>
  <sheetData>
    <row r="6" spans="4:8" x14ac:dyDescent="0.25">
      <c r="D6" s="76">
        <v>0.4</v>
      </c>
      <c r="F6" s="77" t="s">
        <v>84</v>
      </c>
      <c r="H6" t="s">
        <v>85</v>
      </c>
    </row>
    <row r="7" spans="4:8" x14ac:dyDescent="0.25">
      <c r="F7" s="78">
        <v>100</v>
      </c>
    </row>
    <row r="9" spans="4:8" x14ac:dyDescent="0.25">
      <c r="D9" s="76">
        <v>0.05</v>
      </c>
      <c r="F9" s="77" t="s">
        <v>86</v>
      </c>
      <c r="H9" t="s">
        <v>87</v>
      </c>
    </row>
    <row r="10" spans="4:8" x14ac:dyDescent="0.25">
      <c r="F10" s="78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24"/>
  <sheetViews>
    <sheetView showGridLines="0" topLeftCell="A5" zoomScale="130" zoomScaleNormal="130" workbookViewId="0">
      <selection activeCell="C6" sqref="C6:C7"/>
    </sheetView>
  </sheetViews>
  <sheetFormatPr baseColWidth="10" defaultColWidth="9.140625" defaultRowHeight="15" x14ac:dyDescent="0.25"/>
  <cols>
    <col min="1" max="1" width="6.5703125" customWidth="1"/>
    <col min="3" max="3" width="26.7109375" customWidth="1"/>
    <col min="4" max="4" width="18.28515625" customWidth="1"/>
    <col min="5" max="5" width="29" customWidth="1"/>
    <col min="6" max="6" width="19.28515625" customWidth="1"/>
    <col min="8" max="8" width="14.5703125" customWidth="1"/>
  </cols>
  <sheetData>
    <row r="1" spans="2:8" x14ac:dyDescent="0.25">
      <c r="B1" s="22"/>
      <c r="C1" s="23"/>
      <c r="D1" s="23"/>
      <c r="E1" s="23"/>
      <c r="F1" s="23"/>
      <c r="G1" s="23"/>
      <c r="H1" s="24"/>
    </row>
    <row r="2" spans="2:8" ht="18.75" x14ac:dyDescent="0.3">
      <c r="B2" s="19"/>
      <c r="C2" s="13"/>
      <c r="D2" s="97" t="s">
        <v>54</v>
      </c>
      <c r="E2" s="97"/>
      <c r="F2" s="97"/>
      <c r="G2" s="97"/>
      <c r="H2" s="98"/>
    </row>
    <row r="3" spans="2:8" ht="18.75" x14ac:dyDescent="0.3">
      <c r="B3" s="19"/>
      <c r="C3" s="13"/>
      <c r="D3" s="97" t="s">
        <v>55</v>
      </c>
      <c r="E3" s="97"/>
      <c r="F3" s="97"/>
      <c r="G3" s="97"/>
      <c r="H3" s="98"/>
    </row>
    <row r="4" spans="2:8" ht="18.75" x14ac:dyDescent="0.3">
      <c r="B4" s="19"/>
      <c r="C4" s="13"/>
      <c r="D4" s="97" t="s">
        <v>56</v>
      </c>
      <c r="E4" s="97"/>
      <c r="F4" s="97"/>
      <c r="G4" s="97"/>
      <c r="H4" s="98"/>
    </row>
    <row r="5" spans="2:8" ht="55.5" customHeight="1" x14ac:dyDescent="0.25">
      <c r="B5" s="19"/>
      <c r="C5" s="147" t="s">
        <v>70</v>
      </c>
      <c r="D5" s="147"/>
      <c r="E5" s="147"/>
      <c r="F5" s="147"/>
      <c r="G5" s="147"/>
      <c r="H5" s="148"/>
    </row>
    <row r="6" spans="2:8" x14ac:dyDescent="0.25">
      <c r="B6" s="19"/>
      <c r="C6" s="13" t="s">
        <v>95</v>
      </c>
      <c r="D6" s="13"/>
      <c r="E6" s="13"/>
      <c r="F6" s="13"/>
      <c r="G6" s="13"/>
      <c r="H6" s="14"/>
    </row>
    <row r="7" spans="2:8" x14ac:dyDescent="0.25">
      <c r="B7" s="19"/>
      <c r="C7" s="13" t="s">
        <v>96</v>
      </c>
      <c r="D7" s="13"/>
      <c r="E7" s="35">
        <v>500</v>
      </c>
      <c r="F7" s="13"/>
      <c r="G7" s="13"/>
      <c r="H7" s="14"/>
    </row>
    <row r="8" spans="2:8" x14ac:dyDescent="0.25">
      <c r="B8" s="19"/>
      <c r="C8" s="141" t="s">
        <v>0</v>
      </c>
      <c r="D8" s="141"/>
      <c r="E8" s="141"/>
      <c r="F8" s="141"/>
      <c r="G8" s="141"/>
      <c r="H8" s="142"/>
    </row>
    <row r="9" spans="2:8" x14ac:dyDescent="0.25">
      <c r="B9" s="19"/>
      <c r="C9" s="143" t="s">
        <v>4</v>
      </c>
      <c r="D9" s="143"/>
      <c r="E9" s="143" t="s">
        <v>1</v>
      </c>
      <c r="F9" s="143"/>
      <c r="G9" s="143"/>
      <c r="H9" s="144"/>
    </row>
    <row r="10" spans="2:8" x14ac:dyDescent="0.25">
      <c r="B10" s="19"/>
      <c r="C10" s="146"/>
      <c r="D10" s="146"/>
      <c r="E10" s="143" t="s">
        <v>2</v>
      </c>
      <c r="F10" s="143"/>
      <c r="G10" s="143" t="s">
        <v>3</v>
      </c>
      <c r="H10" s="144"/>
    </row>
    <row r="11" spans="2:8" x14ac:dyDescent="0.25">
      <c r="B11" s="19"/>
      <c r="C11" s="145" t="s">
        <v>5</v>
      </c>
      <c r="D11" s="145"/>
      <c r="E11" s="146"/>
      <c r="F11" s="146"/>
      <c r="G11" s="146"/>
      <c r="H11" s="149"/>
    </row>
    <row r="12" spans="2:8" x14ac:dyDescent="0.25">
      <c r="B12" s="19"/>
      <c r="C12" s="145" t="s">
        <v>6</v>
      </c>
      <c r="D12" s="145"/>
      <c r="E12" s="146"/>
      <c r="F12" s="146"/>
      <c r="G12" s="146"/>
      <c r="H12" s="149"/>
    </row>
    <row r="13" spans="2:8" x14ac:dyDescent="0.25">
      <c r="B13" s="19"/>
      <c r="C13" s="145" t="s">
        <v>7</v>
      </c>
      <c r="D13" s="145"/>
      <c r="E13" s="139"/>
      <c r="F13" s="140"/>
      <c r="G13" s="146"/>
      <c r="H13" s="149"/>
    </row>
    <row r="14" spans="2:8" x14ac:dyDescent="0.25">
      <c r="B14" s="19"/>
      <c r="C14" s="145" t="s">
        <v>8</v>
      </c>
      <c r="D14" s="145"/>
      <c r="E14" s="146"/>
      <c r="F14" s="146"/>
      <c r="G14" s="146"/>
      <c r="H14" s="149"/>
    </row>
    <row r="15" spans="2:8" x14ac:dyDescent="0.25">
      <c r="B15" s="19"/>
      <c r="C15" s="146"/>
      <c r="D15" s="146"/>
      <c r="E15" s="146"/>
      <c r="F15" s="146"/>
      <c r="G15" s="146"/>
      <c r="H15" s="149"/>
    </row>
    <row r="16" spans="2:8" x14ac:dyDescent="0.25">
      <c r="B16" s="19"/>
      <c r="C16" s="145" t="s">
        <v>9</v>
      </c>
      <c r="D16" s="145"/>
      <c r="E16" s="157">
        <f>SUM(E11:F15)</f>
        <v>0</v>
      </c>
      <c r="F16" s="157"/>
      <c r="G16" s="157">
        <f>SUM(G11:H15)</f>
        <v>0</v>
      </c>
      <c r="H16" s="158"/>
    </row>
    <row r="17" spans="2:8" x14ac:dyDescent="0.25">
      <c r="B17" s="19"/>
      <c r="C17" s="13"/>
      <c r="D17" s="13"/>
      <c r="E17" s="13"/>
      <c r="F17" s="13"/>
      <c r="G17" s="13"/>
      <c r="H17" s="14"/>
    </row>
    <row r="18" spans="2:8" x14ac:dyDescent="0.25">
      <c r="B18" s="19"/>
      <c r="C18" s="13" t="s">
        <v>57</v>
      </c>
      <c r="D18" s="13">
        <f>E16+G16</f>
        <v>0</v>
      </c>
      <c r="E18" s="36" t="s">
        <v>59</v>
      </c>
      <c r="F18" s="35">
        <f>D18/E7</f>
        <v>0</v>
      </c>
      <c r="G18" s="13"/>
      <c r="H18" s="14"/>
    </row>
    <row r="19" spans="2:8" ht="47.25" customHeight="1" x14ac:dyDescent="0.25">
      <c r="B19" s="19"/>
      <c r="C19" s="13" t="s">
        <v>58</v>
      </c>
      <c r="D19" s="13" t="s">
        <v>60</v>
      </c>
      <c r="E19" s="13"/>
      <c r="F19" s="13">
        <v>5880000</v>
      </c>
      <c r="G19" s="13"/>
      <c r="H19" s="37">
        <f>F19/E7</f>
        <v>11760</v>
      </c>
    </row>
    <row r="20" spans="2:8" ht="27.75" customHeight="1" x14ac:dyDescent="0.25">
      <c r="B20" s="19"/>
      <c r="C20" s="13" t="s">
        <v>61</v>
      </c>
      <c r="D20" s="13" t="s">
        <v>62</v>
      </c>
      <c r="E20" s="13" t="s">
        <v>63</v>
      </c>
      <c r="F20" s="13"/>
      <c r="G20" s="13"/>
      <c r="H20" s="14"/>
    </row>
    <row r="21" spans="2:8" x14ac:dyDescent="0.25">
      <c r="B21" s="19"/>
      <c r="C21" s="13" t="s">
        <v>64</v>
      </c>
      <c r="D21" s="13"/>
      <c r="E21" s="13"/>
      <c r="F21" s="13"/>
      <c r="G21" s="13"/>
      <c r="H21" s="14"/>
    </row>
    <row r="22" spans="2:8" x14ac:dyDescent="0.25">
      <c r="B22" s="19"/>
      <c r="C22" s="13" t="s">
        <v>10</v>
      </c>
      <c r="D22" s="13"/>
      <c r="E22" s="13"/>
      <c r="F22" s="13"/>
      <c r="G22" s="13"/>
      <c r="H22" s="14"/>
    </row>
    <row r="23" spans="2:8" x14ac:dyDescent="0.25">
      <c r="B23" s="19"/>
      <c r="C23" s="13" t="s">
        <v>11</v>
      </c>
      <c r="D23" s="13"/>
      <c r="E23" s="13"/>
      <c r="F23" s="13"/>
      <c r="G23" s="13"/>
      <c r="H23" s="14"/>
    </row>
    <row r="24" spans="2:8" x14ac:dyDescent="0.25">
      <c r="B24" s="19"/>
      <c r="C24" s="13" t="s">
        <v>12</v>
      </c>
      <c r="D24" s="13">
        <v>1960</v>
      </c>
      <c r="E24" s="13"/>
      <c r="F24" s="13"/>
      <c r="G24" s="13"/>
      <c r="H24" s="14"/>
    </row>
    <row r="25" spans="2:8" x14ac:dyDescent="0.25">
      <c r="B25" s="19"/>
      <c r="C25" s="13"/>
      <c r="D25" s="13"/>
      <c r="E25" s="13"/>
      <c r="F25" s="13"/>
      <c r="G25" s="13"/>
      <c r="H25" s="14"/>
    </row>
    <row r="26" spans="2:8" ht="15" customHeight="1" x14ac:dyDescent="0.25">
      <c r="B26" s="19"/>
      <c r="C26" s="147" t="s">
        <v>71</v>
      </c>
      <c r="D26" s="147"/>
      <c r="E26" s="147"/>
      <c r="F26" s="147"/>
      <c r="G26" s="147"/>
      <c r="H26" s="148"/>
    </row>
    <row r="27" spans="2:8" x14ac:dyDescent="0.25">
      <c r="B27" s="19"/>
      <c r="C27" s="147"/>
      <c r="D27" s="147"/>
      <c r="E27" s="147"/>
      <c r="F27" s="147"/>
      <c r="G27" s="147"/>
      <c r="H27" s="148"/>
    </row>
    <row r="28" spans="2:8" x14ac:dyDescent="0.25">
      <c r="B28" s="19"/>
      <c r="C28" s="147"/>
      <c r="D28" s="147"/>
      <c r="E28" s="147"/>
      <c r="F28" s="147"/>
      <c r="G28" s="147"/>
      <c r="H28" s="148"/>
    </row>
    <row r="29" spans="2:8" x14ac:dyDescent="0.25">
      <c r="B29" s="19"/>
      <c r="C29" s="147"/>
      <c r="D29" s="147"/>
      <c r="E29" s="147"/>
      <c r="F29" s="147"/>
      <c r="G29" s="147"/>
      <c r="H29" s="148"/>
    </row>
    <row r="30" spans="2:8" ht="15.75" thickBot="1" x14ac:dyDescent="0.3">
      <c r="B30" s="19"/>
      <c r="C30" s="25"/>
      <c r="D30" s="25"/>
      <c r="E30" s="25"/>
      <c r="F30" s="25"/>
      <c r="G30" s="25"/>
      <c r="H30" s="26"/>
    </row>
    <row r="31" spans="2:8" ht="15.75" thickBot="1" x14ac:dyDescent="0.3">
      <c r="B31" s="19"/>
      <c r="C31" s="152" t="s">
        <v>25</v>
      </c>
      <c r="D31" s="153"/>
      <c r="E31" s="154"/>
      <c r="F31" s="13"/>
      <c r="G31" s="13"/>
      <c r="H31" s="14"/>
    </row>
    <row r="32" spans="2:8" ht="54" customHeight="1" thickBot="1" x14ac:dyDescent="0.3">
      <c r="B32" s="19"/>
      <c r="C32" s="5" t="s">
        <v>24</v>
      </c>
      <c r="D32" s="150" t="s">
        <v>26</v>
      </c>
      <c r="E32" s="151"/>
      <c r="F32" s="13"/>
      <c r="G32" s="13"/>
      <c r="H32" s="14"/>
    </row>
    <row r="33" spans="2:8" ht="35.1" customHeight="1" x14ac:dyDescent="0.25">
      <c r="B33" s="19"/>
      <c r="C33" s="6" t="s">
        <v>13</v>
      </c>
      <c r="D33" s="155">
        <v>908526</v>
      </c>
      <c r="E33" s="156"/>
      <c r="F33" s="13"/>
      <c r="G33" s="13"/>
      <c r="H33" s="14"/>
    </row>
    <row r="34" spans="2:8" ht="35.1" customHeight="1" x14ac:dyDescent="0.25">
      <c r="B34" s="19"/>
      <c r="C34" s="7" t="s">
        <v>14</v>
      </c>
      <c r="D34" s="2">
        <v>11.717221081179845</v>
      </c>
      <c r="E34" s="8">
        <f>D33*D34%</f>
        <v>106454.00000000001</v>
      </c>
      <c r="F34" s="13"/>
      <c r="G34" s="13"/>
      <c r="H34" s="14"/>
    </row>
    <row r="35" spans="2:8" ht="35.1" customHeight="1" x14ac:dyDescent="0.25">
      <c r="B35" s="19"/>
      <c r="C35" s="7" t="s">
        <v>15</v>
      </c>
      <c r="D35" s="3">
        <v>12</v>
      </c>
      <c r="E35" s="8">
        <f>$D$33*D35%</f>
        <v>109023.12</v>
      </c>
      <c r="F35" s="13"/>
      <c r="G35" s="13"/>
      <c r="H35" s="14"/>
    </row>
    <row r="36" spans="2:8" ht="35.1" customHeight="1" x14ac:dyDescent="0.25">
      <c r="B36" s="19"/>
      <c r="C36" s="7" t="s">
        <v>16</v>
      </c>
      <c r="D36" s="2">
        <v>9.3096950445006534</v>
      </c>
      <c r="E36" s="8">
        <f t="shared" ref="E36:E42" si="0">$D$33*D36%</f>
        <v>84581</v>
      </c>
      <c r="F36" s="13"/>
      <c r="G36" s="13"/>
      <c r="H36" s="14"/>
    </row>
    <row r="37" spans="2:8" ht="35.1" customHeight="1" x14ac:dyDescent="0.25">
      <c r="B37" s="19"/>
      <c r="C37" s="7" t="s">
        <v>17</v>
      </c>
      <c r="D37" s="2">
        <v>0.51996310507349264</v>
      </c>
      <c r="E37" s="8">
        <f t="shared" si="0"/>
        <v>4724</v>
      </c>
      <c r="F37" s="13"/>
      <c r="G37" s="13"/>
      <c r="H37" s="14"/>
    </row>
    <row r="38" spans="2:8" ht="35.1" customHeight="1" x14ac:dyDescent="0.25">
      <c r="B38" s="19"/>
      <c r="C38" s="7" t="s">
        <v>18</v>
      </c>
      <c r="D38" s="2">
        <v>9.3096950445006534</v>
      </c>
      <c r="E38" s="8">
        <f t="shared" si="0"/>
        <v>84581</v>
      </c>
      <c r="F38" s="13"/>
      <c r="G38" s="13"/>
      <c r="H38" s="14"/>
    </row>
    <row r="39" spans="2:8" ht="35.1" customHeight="1" x14ac:dyDescent="0.25">
      <c r="B39" s="19"/>
      <c r="C39" s="7" t="s">
        <v>19</v>
      </c>
      <c r="D39" s="2">
        <v>1.1170841560945972</v>
      </c>
      <c r="E39" s="8">
        <f t="shared" si="0"/>
        <v>10149</v>
      </c>
      <c r="F39" s="13"/>
      <c r="G39" s="13"/>
      <c r="H39" s="14"/>
    </row>
    <row r="40" spans="2:8" ht="35.1" customHeight="1" x14ac:dyDescent="0.25">
      <c r="B40" s="19"/>
      <c r="C40" s="7" t="s">
        <v>20</v>
      </c>
      <c r="D40" s="2">
        <v>3.9999955972641401</v>
      </c>
      <c r="E40" s="8">
        <f t="shared" si="0"/>
        <v>36341</v>
      </c>
      <c r="F40" s="13"/>
      <c r="G40" s="13"/>
      <c r="H40" s="14"/>
    </row>
    <row r="41" spans="2:8" ht="35.1" customHeight="1" x14ac:dyDescent="0.25">
      <c r="B41" s="19"/>
      <c r="C41" s="7" t="s">
        <v>21</v>
      </c>
      <c r="D41" s="2">
        <v>4.1669693547570459</v>
      </c>
      <c r="E41" s="8">
        <f t="shared" si="0"/>
        <v>37858</v>
      </c>
      <c r="F41" s="13"/>
      <c r="G41" s="13"/>
      <c r="H41" s="14"/>
    </row>
    <row r="42" spans="2:8" ht="35.1" customHeight="1" x14ac:dyDescent="0.25">
      <c r="B42" s="19"/>
      <c r="C42" s="7" t="s">
        <v>22</v>
      </c>
      <c r="D42" s="4">
        <v>8.5</v>
      </c>
      <c r="E42" s="8">
        <f t="shared" si="0"/>
        <v>77224.710000000006</v>
      </c>
      <c r="F42" s="13"/>
      <c r="G42" s="13"/>
      <c r="H42" s="14"/>
    </row>
    <row r="43" spans="2:8" ht="35.1" customHeight="1" thickBot="1" x14ac:dyDescent="0.3">
      <c r="B43" s="19"/>
      <c r="C43" s="9" t="s">
        <v>23</v>
      </c>
      <c r="D43" s="159">
        <f>E42+E41+E40+E38+E37+E36+E35+E34</f>
        <v>540786.83000000007</v>
      </c>
      <c r="E43" s="160"/>
      <c r="F43" s="38">
        <f>D43+D33</f>
        <v>1449312.83</v>
      </c>
      <c r="G43" s="13">
        <f>F43/2</f>
        <v>724656.41500000004</v>
      </c>
      <c r="H43" s="14"/>
    </row>
    <row r="44" spans="2:8" x14ac:dyDescent="0.25">
      <c r="B44" s="19"/>
      <c r="C44" s="13"/>
      <c r="D44" s="13"/>
      <c r="E44" s="13"/>
      <c r="F44" s="13"/>
      <c r="G44" s="13"/>
      <c r="H44" s="14"/>
    </row>
    <row r="45" spans="2:8" x14ac:dyDescent="0.25">
      <c r="B45" s="19"/>
      <c r="C45" s="13"/>
      <c r="D45" s="13"/>
      <c r="E45" s="13"/>
      <c r="F45" s="13"/>
      <c r="G45" s="13"/>
      <c r="H45" s="14"/>
    </row>
    <row r="46" spans="2:8" x14ac:dyDescent="0.25">
      <c r="B46" s="19"/>
      <c r="C46" s="13" t="s">
        <v>72</v>
      </c>
      <c r="D46" s="13"/>
      <c r="E46" s="13"/>
      <c r="F46" s="13"/>
      <c r="G46" s="13"/>
      <c r="H46" s="14"/>
    </row>
    <row r="47" spans="2:8" x14ac:dyDescent="0.25">
      <c r="B47" s="19"/>
      <c r="C47" s="13"/>
      <c r="D47" s="13"/>
      <c r="E47" s="13"/>
      <c r="F47" s="13"/>
      <c r="G47" s="13"/>
      <c r="H47" s="14"/>
    </row>
    <row r="48" spans="2:8" x14ac:dyDescent="0.25">
      <c r="B48" s="19"/>
      <c r="C48" s="161" t="s">
        <v>27</v>
      </c>
      <c r="D48" s="162"/>
      <c r="E48" s="162"/>
      <c r="F48" s="162"/>
      <c r="G48" s="162"/>
      <c r="H48" s="163"/>
    </row>
    <row r="49" spans="2:8" x14ac:dyDescent="0.25">
      <c r="B49" s="19"/>
      <c r="C49" s="165" t="s">
        <v>34</v>
      </c>
      <c r="D49" s="166"/>
      <c r="E49" s="166"/>
      <c r="F49" s="166"/>
      <c r="G49" s="166"/>
      <c r="H49" s="167"/>
    </row>
    <row r="50" spans="2:8" x14ac:dyDescent="0.25">
      <c r="B50" s="19"/>
      <c r="C50" s="146"/>
      <c r="D50" s="146"/>
      <c r="E50" s="143" t="s">
        <v>35</v>
      </c>
      <c r="F50" s="143"/>
      <c r="G50" s="143" t="s">
        <v>36</v>
      </c>
      <c r="H50" s="144"/>
    </row>
    <row r="51" spans="2:8" x14ac:dyDescent="0.25">
      <c r="B51" s="19"/>
      <c r="C51" s="145" t="s">
        <v>28</v>
      </c>
      <c r="D51" s="145"/>
      <c r="E51" s="146" t="s">
        <v>65</v>
      </c>
      <c r="F51" s="146"/>
      <c r="G51" s="146">
        <v>1500000</v>
      </c>
      <c r="H51" s="149"/>
    </row>
    <row r="52" spans="2:8" x14ac:dyDescent="0.25">
      <c r="B52" s="19"/>
      <c r="C52" s="145" t="s">
        <v>33</v>
      </c>
      <c r="D52" s="145"/>
      <c r="E52" s="146"/>
      <c r="F52" s="146"/>
      <c r="G52" s="146"/>
      <c r="H52" s="149"/>
    </row>
    <row r="53" spans="2:8" x14ac:dyDescent="0.25">
      <c r="B53" s="19"/>
      <c r="C53" s="145" t="s">
        <v>29</v>
      </c>
      <c r="D53" s="145"/>
      <c r="E53" s="146"/>
      <c r="F53" s="146"/>
      <c r="G53" s="146"/>
      <c r="H53" s="149"/>
    </row>
    <row r="54" spans="2:8" x14ac:dyDescent="0.25">
      <c r="B54" s="19"/>
      <c r="C54" s="145" t="s">
        <v>30</v>
      </c>
      <c r="D54" s="145"/>
      <c r="E54" s="146"/>
      <c r="F54" s="146"/>
      <c r="G54" s="146"/>
      <c r="H54" s="149"/>
    </row>
    <row r="55" spans="2:8" x14ac:dyDescent="0.25">
      <c r="B55" s="19"/>
      <c r="C55" s="145" t="s">
        <v>31</v>
      </c>
      <c r="D55" s="145"/>
      <c r="E55" s="146"/>
      <c r="F55" s="146"/>
      <c r="G55" s="146"/>
      <c r="H55" s="149"/>
    </row>
    <row r="56" spans="2:8" x14ac:dyDescent="0.25">
      <c r="B56" s="19"/>
      <c r="C56" s="145" t="s">
        <v>32</v>
      </c>
      <c r="D56" s="145"/>
      <c r="E56" s="146"/>
      <c r="F56" s="146"/>
      <c r="G56" s="146"/>
      <c r="H56" s="149"/>
    </row>
    <row r="57" spans="2:8" x14ac:dyDescent="0.25">
      <c r="B57" s="19"/>
      <c r="C57" s="164" t="s">
        <v>9</v>
      </c>
      <c r="D57" s="164"/>
      <c r="E57" s="146"/>
      <c r="F57" s="146"/>
      <c r="G57" s="146"/>
      <c r="H57" s="149"/>
    </row>
    <row r="58" spans="2:8" x14ac:dyDescent="0.25">
      <c r="B58" s="19"/>
      <c r="C58" s="13"/>
      <c r="D58" s="13"/>
      <c r="E58" s="13"/>
      <c r="F58" s="13"/>
      <c r="G58" s="13"/>
      <c r="H58" s="14"/>
    </row>
    <row r="59" spans="2:8" x14ac:dyDescent="0.25">
      <c r="B59" s="19"/>
      <c r="C59" s="168" t="s">
        <v>73</v>
      </c>
      <c r="D59" s="168"/>
      <c r="E59" s="168"/>
      <c r="F59" s="168"/>
      <c r="G59" s="168"/>
      <c r="H59" s="169"/>
    </row>
    <row r="60" spans="2:8" x14ac:dyDescent="0.25">
      <c r="B60" s="19"/>
      <c r="C60" s="168"/>
      <c r="D60" s="168"/>
      <c r="E60" s="168"/>
      <c r="F60" s="168"/>
      <c r="G60" s="168"/>
      <c r="H60" s="169"/>
    </row>
    <row r="61" spans="2:8" x14ac:dyDescent="0.25">
      <c r="B61" s="19"/>
      <c r="C61" s="13"/>
      <c r="D61" s="13"/>
      <c r="E61" s="13"/>
      <c r="F61" s="13"/>
      <c r="G61" s="13"/>
      <c r="H61" s="14"/>
    </row>
    <row r="62" spans="2:8" x14ac:dyDescent="0.25">
      <c r="B62" s="19"/>
      <c r="C62" s="161" t="s">
        <v>37</v>
      </c>
      <c r="D62" s="162"/>
      <c r="E62" s="162"/>
      <c r="F62" s="162"/>
      <c r="G62" s="162"/>
      <c r="H62" s="163"/>
    </row>
    <row r="63" spans="2:8" x14ac:dyDescent="0.25">
      <c r="B63" s="19"/>
      <c r="C63" s="165" t="s">
        <v>34</v>
      </c>
      <c r="D63" s="166"/>
      <c r="E63" s="166"/>
      <c r="F63" s="166"/>
      <c r="G63" s="166"/>
      <c r="H63" s="167"/>
    </row>
    <row r="64" spans="2:8" x14ac:dyDescent="0.25">
      <c r="B64" s="19"/>
      <c r="C64" s="146"/>
      <c r="D64" s="146"/>
      <c r="E64" s="143" t="s">
        <v>36</v>
      </c>
      <c r="F64" s="143"/>
      <c r="G64" s="143" t="s">
        <v>42</v>
      </c>
      <c r="H64" s="144"/>
    </row>
    <row r="65" spans="2:8" x14ac:dyDescent="0.25">
      <c r="B65" s="19"/>
      <c r="C65" s="145" t="s">
        <v>38</v>
      </c>
      <c r="D65" s="145"/>
      <c r="E65" s="146">
        <v>5000000</v>
      </c>
      <c r="F65" s="146"/>
      <c r="G65" s="146"/>
      <c r="H65" s="149"/>
    </row>
    <row r="66" spans="2:8" x14ac:dyDescent="0.25">
      <c r="B66" s="19"/>
      <c r="C66" s="145" t="s">
        <v>39</v>
      </c>
      <c r="D66" s="145"/>
      <c r="E66" s="146">
        <v>600000</v>
      </c>
      <c r="F66" s="146"/>
      <c r="G66" s="146">
        <v>100000</v>
      </c>
      <c r="H66" s="149"/>
    </row>
    <row r="67" spans="2:8" x14ac:dyDescent="0.25">
      <c r="B67" s="19"/>
      <c r="C67" s="145" t="s">
        <v>40</v>
      </c>
      <c r="D67" s="145"/>
      <c r="E67" s="146"/>
      <c r="F67" s="146"/>
      <c r="G67" s="146"/>
      <c r="H67" s="149"/>
    </row>
    <row r="68" spans="2:8" x14ac:dyDescent="0.25">
      <c r="B68" s="19"/>
      <c r="C68" s="145" t="s">
        <v>41</v>
      </c>
      <c r="D68" s="145"/>
      <c r="E68" s="146"/>
      <c r="F68" s="146"/>
      <c r="G68" s="146">
        <v>7</v>
      </c>
      <c r="H68" s="149"/>
    </row>
    <row r="69" spans="2:8" x14ac:dyDescent="0.25">
      <c r="B69" s="19"/>
      <c r="C69" s="164" t="s">
        <v>9</v>
      </c>
      <c r="D69" s="164"/>
      <c r="E69" s="146"/>
      <c r="F69" s="146"/>
      <c r="G69" s="146"/>
      <c r="H69" s="149"/>
    </row>
    <row r="70" spans="2:8" x14ac:dyDescent="0.25">
      <c r="B70" s="19"/>
      <c r="C70" s="13"/>
      <c r="D70" s="13"/>
      <c r="E70" s="13"/>
      <c r="F70" s="13"/>
      <c r="G70" s="13"/>
      <c r="H70" s="14"/>
    </row>
    <row r="71" spans="2:8" x14ac:dyDescent="0.25">
      <c r="B71" s="19"/>
      <c r="C71" s="13"/>
      <c r="D71" s="13"/>
      <c r="E71" s="13"/>
      <c r="F71" s="13"/>
      <c r="G71" s="13"/>
      <c r="H71" s="14"/>
    </row>
    <row r="72" spans="2:8" x14ac:dyDescent="0.25">
      <c r="B72" s="19"/>
      <c r="C72" s="176" t="s">
        <v>74</v>
      </c>
      <c r="D72" s="176"/>
      <c r="E72" s="176"/>
      <c r="F72" s="176"/>
      <c r="G72" s="176"/>
      <c r="H72" s="177"/>
    </row>
    <row r="73" spans="2:8" x14ac:dyDescent="0.25">
      <c r="B73" s="19"/>
      <c r="C73" s="176"/>
      <c r="D73" s="176"/>
      <c r="E73" s="176"/>
      <c r="F73" s="176"/>
      <c r="G73" s="176"/>
      <c r="H73" s="177"/>
    </row>
    <row r="74" spans="2:8" ht="15.75" thickBot="1" x14ac:dyDescent="0.3">
      <c r="B74" s="19"/>
      <c r="C74" s="13"/>
      <c r="D74" s="13"/>
      <c r="E74" s="13"/>
      <c r="F74" s="13"/>
      <c r="G74" s="13"/>
      <c r="H74" s="14"/>
    </row>
    <row r="75" spans="2:8" ht="15.75" x14ac:dyDescent="0.25">
      <c r="B75" s="19"/>
      <c r="C75" s="170" t="s">
        <v>43</v>
      </c>
      <c r="D75" s="171"/>
      <c r="E75" s="171"/>
      <c r="F75" s="172"/>
      <c r="G75" s="13"/>
      <c r="H75" s="14"/>
    </row>
    <row r="76" spans="2:8" x14ac:dyDescent="0.25">
      <c r="B76" s="19"/>
      <c r="C76" s="18" t="s">
        <v>48</v>
      </c>
      <c r="D76" s="173">
        <v>600000</v>
      </c>
      <c r="E76" s="174"/>
      <c r="F76" s="175"/>
      <c r="G76" s="13"/>
      <c r="H76" s="14"/>
    </row>
    <row r="77" spans="2:8" ht="24.95" customHeight="1" x14ac:dyDescent="0.25">
      <c r="B77" s="19"/>
      <c r="C77" s="15" t="s">
        <v>49</v>
      </c>
      <c r="D77" s="16" t="s">
        <v>44</v>
      </c>
      <c r="E77" s="16" t="s">
        <v>45</v>
      </c>
      <c r="F77" s="17" t="s">
        <v>46</v>
      </c>
      <c r="G77" s="13"/>
      <c r="H77" s="14"/>
    </row>
    <row r="78" spans="2:8" ht="24.95" customHeight="1" x14ac:dyDescent="0.25">
      <c r="B78" s="19"/>
      <c r="C78" s="19" t="s">
        <v>66</v>
      </c>
      <c r="D78" s="3"/>
      <c r="E78" s="1">
        <v>3000000</v>
      </c>
      <c r="F78" s="20">
        <f>D78-E78</f>
        <v>-3000000</v>
      </c>
      <c r="G78" s="13"/>
      <c r="H78" s="14"/>
    </row>
    <row r="79" spans="2:8" ht="24.95" customHeight="1" x14ac:dyDescent="0.25">
      <c r="B79" s="19"/>
      <c r="C79" s="7" t="s">
        <v>67</v>
      </c>
      <c r="D79" s="2"/>
      <c r="E79" s="1">
        <v>725000</v>
      </c>
      <c r="F79" s="20">
        <f t="shared" ref="F79:F85" si="1">D79-E79</f>
        <v>-725000</v>
      </c>
      <c r="G79" s="13"/>
      <c r="H79" s="14"/>
    </row>
    <row r="80" spans="2:8" ht="24.95" customHeight="1" x14ac:dyDescent="0.25">
      <c r="B80" s="19"/>
      <c r="C80" s="7" t="s">
        <v>68</v>
      </c>
      <c r="D80" s="2"/>
      <c r="E80" s="1">
        <v>900000</v>
      </c>
      <c r="F80" s="20">
        <f t="shared" si="1"/>
        <v>-900000</v>
      </c>
      <c r="G80" s="13"/>
      <c r="H80" s="14"/>
    </row>
    <row r="81" spans="2:8" ht="24.95" customHeight="1" x14ac:dyDescent="0.25">
      <c r="B81" s="19"/>
      <c r="C81" s="7" t="s">
        <v>69</v>
      </c>
      <c r="D81" s="2">
        <v>5880000</v>
      </c>
      <c r="E81" s="1"/>
      <c r="F81" s="20">
        <f t="shared" si="1"/>
        <v>5880000</v>
      </c>
      <c r="G81" s="13"/>
      <c r="H81" s="14"/>
    </row>
    <row r="82" spans="2:8" ht="24.95" customHeight="1" x14ac:dyDescent="0.25">
      <c r="B82" s="19"/>
      <c r="C82" s="7"/>
      <c r="D82" s="2"/>
      <c r="E82" s="1"/>
      <c r="F82" s="20">
        <f t="shared" si="1"/>
        <v>0</v>
      </c>
      <c r="G82" s="13"/>
      <c r="H82" s="14"/>
    </row>
    <row r="83" spans="2:8" ht="24.95" customHeight="1" x14ac:dyDescent="0.25">
      <c r="B83" s="19"/>
      <c r="C83" s="7"/>
      <c r="D83" s="2"/>
      <c r="E83" s="1"/>
      <c r="F83" s="20">
        <f t="shared" si="1"/>
        <v>0</v>
      </c>
      <c r="G83" s="13"/>
      <c r="H83" s="14"/>
    </row>
    <row r="84" spans="2:8" ht="24.95" customHeight="1" x14ac:dyDescent="0.25">
      <c r="B84" s="19"/>
      <c r="C84" s="7"/>
      <c r="D84" s="2"/>
      <c r="E84" s="1"/>
      <c r="F84" s="20">
        <f t="shared" si="1"/>
        <v>0</v>
      </c>
      <c r="G84" s="13"/>
      <c r="H84" s="14"/>
    </row>
    <row r="85" spans="2:8" ht="24.95" customHeight="1" x14ac:dyDescent="0.25">
      <c r="B85" s="19"/>
      <c r="C85" s="7"/>
      <c r="D85" s="4"/>
      <c r="E85" s="1"/>
      <c r="F85" s="20">
        <f t="shared" si="1"/>
        <v>0</v>
      </c>
      <c r="G85" s="13"/>
      <c r="H85" s="14"/>
    </row>
    <row r="86" spans="2:8" ht="29.25" customHeight="1" thickBot="1" x14ac:dyDescent="0.3">
      <c r="B86" s="19"/>
      <c r="C86" s="11"/>
      <c r="D86" s="12"/>
      <c r="E86" s="10" t="s">
        <v>47</v>
      </c>
      <c r="F86" s="21">
        <f>D76+F78+F79+F80+F81+F82+F83+F84+F85</f>
        <v>1855000</v>
      </c>
      <c r="G86" s="13"/>
      <c r="H86" s="14"/>
    </row>
    <row r="87" spans="2:8" x14ac:dyDescent="0.25">
      <c r="B87" s="19"/>
      <c r="C87" s="13"/>
      <c r="D87" s="13"/>
      <c r="E87" s="13"/>
      <c r="F87" s="13"/>
      <c r="G87" s="13"/>
      <c r="H87" s="14"/>
    </row>
    <row r="88" spans="2:8" x14ac:dyDescent="0.25">
      <c r="B88" s="19"/>
      <c r="C88" s="13"/>
      <c r="D88" s="13"/>
      <c r="E88" s="13"/>
      <c r="F88" s="13"/>
      <c r="G88" s="13"/>
      <c r="H88" s="14"/>
    </row>
    <row r="89" spans="2:8" x14ac:dyDescent="0.25">
      <c r="B89" s="19"/>
      <c r="C89" s="13"/>
      <c r="D89" s="13"/>
      <c r="E89" s="13"/>
      <c r="F89" s="13"/>
      <c r="G89" s="13"/>
      <c r="H89" s="14"/>
    </row>
    <row r="90" spans="2:8" x14ac:dyDescent="0.25">
      <c r="B90" s="19"/>
      <c r="C90" s="13"/>
      <c r="D90" s="13"/>
      <c r="E90" s="13"/>
      <c r="F90" s="13"/>
      <c r="G90" s="13"/>
      <c r="H90" s="14"/>
    </row>
    <row r="91" spans="2:8" x14ac:dyDescent="0.25">
      <c r="B91" s="19"/>
      <c r="C91" s="13"/>
      <c r="D91" s="13"/>
      <c r="E91" s="13"/>
      <c r="F91" s="13"/>
      <c r="G91" s="13"/>
      <c r="H91" s="14"/>
    </row>
    <row r="92" spans="2:8" x14ac:dyDescent="0.25">
      <c r="B92" s="19"/>
      <c r="C92" s="13"/>
      <c r="D92" s="13"/>
      <c r="E92" s="13"/>
      <c r="F92" s="13"/>
      <c r="G92" s="13"/>
      <c r="H92" s="14"/>
    </row>
    <row r="93" spans="2:8" x14ac:dyDescent="0.25">
      <c r="B93" s="19"/>
      <c r="C93" s="13"/>
      <c r="D93" s="13"/>
      <c r="E93" s="13"/>
      <c r="F93" s="13"/>
      <c r="G93" s="13"/>
      <c r="H93" s="14"/>
    </row>
    <row r="94" spans="2:8" ht="15.75" thickBot="1" x14ac:dyDescent="0.3">
      <c r="B94" s="19"/>
      <c r="C94" s="13"/>
      <c r="D94" s="13"/>
      <c r="E94" s="13"/>
      <c r="F94" s="13"/>
      <c r="G94" s="13"/>
      <c r="H94" s="14"/>
    </row>
    <row r="95" spans="2:8" ht="18.75" x14ac:dyDescent="0.3">
      <c r="B95" s="19"/>
      <c r="C95" s="170" t="s">
        <v>50</v>
      </c>
      <c r="D95" s="171"/>
      <c r="E95" s="171"/>
      <c r="F95" s="172"/>
      <c r="G95" s="13"/>
      <c r="H95" s="27"/>
    </row>
    <row r="96" spans="2:8" ht="15.75" x14ac:dyDescent="0.25">
      <c r="B96" s="19"/>
      <c r="C96" s="15" t="s">
        <v>34</v>
      </c>
      <c r="D96" s="16" t="s">
        <v>51</v>
      </c>
      <c r="E96" s="16" t="s">
        <v>52</v>
      </c>
      <c r="F96" s="17" t="s">
        <v>53</v>
      </c>
      <c r="G96" s="13"/>
      <c r="H96" s="14"/>
    </row>
    <row r="97" spans="2:18" x14ac:dyDescent="0.25">
      <c r="B97" s="19"/>
      <c r="C97" s="19"/>
      <c r="D97" s="3"/>
      <c r="E97" s="1"/>
      <c r="F97" s="20">
        <f>D97-E97</f>
        <v>0</v>
      </c>
      <c r="G97" s="13"/>
      <c r="H97" s="14"/>
    </row>
    <row r="98" spans="2:18" x14ac:dyDescent="0.25">
      <c r="B98" s="19"/>
      <c r="C98" s="7"/>
      <c r="D98" s="2"/>
      <c r="E98" s="1"/>
      <c r="F98" s="20">
        <f t="shared" ref="F98:F104" si="2">D98-E98</f>
        <v>0</v>
      </c>
      <c r="G98" s="13"/>
      <c r="H98" s="14"/>
      <c r="M98" s="32"/>
      <c r="N98" s="32"/>
      <c r="O98" s="32"/>
      <c r="P98" s="32"/>
      <c r="Q98" s="32"/>
      <c r="R98" s="32"/>
    </row>
    <row r="99" spans="2:18" ht="18.75" x14ac:dyDescent="0.3">
      <c r="B99" s="19"/>
      <c r="C99" s="7"/>
      <c r="D99" s="2"/>
      <c r="E99" s="1"/>
      <c r="F99" s="20">
        <f t="shared" si="2"/>
        <v>0</v>
      </c>
      <c r="G99" s="13"/>
      <c r="H99" s="14"/>
      <c r="M99" s="33"/>
      <c r="N99" s="32"/>
      <c r="O99" s="32"/>
      <c r="P99" s="32"/>
      <c r="Q99" s="32"/>
      <c r="R99" s="32"/>
    </row>
    <row r="100" spans="2:18" ht="18.75" x14ac:dyDescent="0.3">
      <c r="B100" s="19"/>
      <c r="C100" s="7"/>
      <c r="D100" s="2"/>
      <c r="E100" s="1"/>
      <c r="F100" s="20">
        <f t="shared" si="2"/>
        <v>0</v>
      </c>
      <c r="G100" s="13"/>
      <c r="H100" s="27"/>
      <c r="M100" s="34"/>
      <c r="N100" s="34"/>
      <c r="O100" s="34"/>
      <c r="P100" s="34"/>
      <c r="Q100" s="32"/>
      <c r="R100" s="32"/>
    </row>
    <row r="101" spans="2:18" ht="15.75" x14ac:dyDescent="0.25">
      <c r="B101" s="19"/>
      <c r="C101" s="7"/>
      <c r="D101" s="2"/>
      <c r="E101" s="1"/>
      <c r="F101" s="20">
        <f t="shared" si="2"/>
        <v>0</v>
      </c>
      <c r="G101" s="13"/>
      <c r="H101" s="14"/>
      <c r="M101" s="34"/>
      <c r="N101" s="34"/>
      <c r="O101" s="34"/>
      <c r="P101" s="34"/>
      <c r="Q101" s="32"/>
      <c r="R101" s="32"/>
    </row>
    <row r="102" spans="2:18" ht="15.75" x14ac:dyDescent="0.25">
      <c r="B102" s="19"/>
      <c r="C102" s="7"/>
      <c r="D102" s="2"/>
      <c r="E102" s="1"/>
      <c r="F102" s="20">
        <f t="shared" si="2"/>
        <v>0</v>
      </c>
      <c r="G102" s="13"/>
      <c r="H102" s="14"/>
      <c r="M102" s="34"/>
      <c r="N102" s="34"/>
      <c r="O102" s="34"/>
      <c r="P102" s="34"/>
      <c r="Q102" s="32"/>
      <c r="R102" s="32"/>
    </row>
    <row r="103" spans="2:18" x14ac:dyDescent="0.25">
      <c r="B103" s="19"/>
      <c r="C103" s="7"/>
      <c r="D103" s="2"/>
      <c r="E103" s="1"/>
      <c r="F103" s="20">
        <f t="shared" si="2"/>
        <v>0</v>
      </c>
      <c r="G103" s="13"/>
      <c r="H103" s="14"/>
      <c r="M103" s="32"/>
      <c r="N103" s="32"/>
      <c r="O103" s="32"/>
      <c r="P103" s="32"/>
      <c r="Q103" s="32"/>
      <c r="R103" s="32"/>
    </row>
    <row r="104" spans="2:18" x14ac:dyDescent="0.25">
      <c r="B104" s="19"/>
      <c r="C104" s="7"/>
      <c r="D104" s="4"/>
      <c r="E104" s="1"/>
      <c r="F104" s="20">
        <f t="shared" si="2"/>
        <v>0</v>
      </c>
      <c r="G104" s="13"/>
      <c r="H104" s="14"/>
    </row>
    <row r="105" spans="2:18" ht="15.75" thickBot="1" x14ac:dyDescent="0.3">
      <c r="B105" s="19"/>
      <c r="C105" s="11"/>
      <c r="D105" s="12"/>
      <c r="E105" s="10"/>
      <c r="F105" s="21"/>
      <c r="G105" s="13"/>
      <c r="H105" s="14"/>
    </row>
    <row r="106" spans="2:18" x14ac:dyDescent="0.25">
      <c r="B106" s="19"/>
      <c r="C106" s="28"/>
      <c r="D106" s="13"/>
      <c r="E106" s="13"/>
      <c r="F106" s="13"/>
      <c r="G106" s="13"/>
      <c r="H106" s="14"/>
    </row>
    <row r="107" spans="2:18" x14ac:dyDescent="0.25">
      <c r="B107" s="19"/>
      <c r="D107" s="13"/>
      <c r="E107" s="13"/>
      <c r="F107" s="13"/>
      <c r="G107" s="13"/>
      <c r="H107" s="14"/>
    </row>
    <row r="108" spans="2:18" x14ac:dyDescent="0.25">
      <c r="B108" s="19"/>
      <c r="D108" s="13"/>
      <c r="E108" s="13"/>
      <c r="F108" s="13"/>
      <c r="G108" s="13"/>
      <c r="H108" s="14"/>
    </row>
    <row r="109" spans="2:18" x14ac:dyDescent="0.25">
      <c r="B109" s="19"/>
      <c r="D109" s="13"/>
      <c r="E109" s="13"/>
      <c r="F109" s="13"/>
      <c r="G109" s="13"/>
      <c r="H109" s="14"/>
    </row>
    <row r="110" spans="2:18" x14ac:dyDescent="0.25">
      <c r="B110" s="19"/>
      <c r="D110" s="13"/>
      <c r="E110" s="13"/>
      <c r="F110" s="13"/>
      <c r="G110" s="13"/>
      <c r="H110" s="14"/>
    </row>
    <row r="111" spans="2:18" x14ac:dyDescent="0.25">
      <c r="B111" s="19"/>
      <c r="D111" s="13"/>
      <c r="E111" s="13"/>
      <c r="F111" s="13"/>
      <c r="G111" s="13"/>
      <c r="H111" s="14"/>
    </row>
    <row r="112" spans="2:18" x14ac:dyDescent="0.25">
      <c r="B112" s="19"/>
      <c r="D112" s="13"/>
      <c r="E112" s="13"/>
      <c r="F112" s="13"/>
      <c r="G112" s="13"/>
      <c r="H112" s="14"/>
    </row>
    <row r="113" spans="2:8" x14ac:dyDescent="0.25">
      <c r="B113" s="19"/>
      <c r="D113" s="13"/>
      <c r="E113" s="13"/>
      <c r="F113" s="13"/>
      <c r="G113" s="13"/>
      <c r="H113" s="14"/>
    </row>
    <row r="114" spans="2:8" x14ac:dyDescent="0.25">
      <c r="B114" s="19"/>
      <c r="C114" s="28"/>
      <c r="D114" s="13"/>
      <c r="E114" s="13"/>
      <c r="F114" s="13"/>
      <c r="G114" s="13"/>
      <c r="H114" s="14"/>
    </row>
    <row r="115" spans="2:8" x14ac:dyDescent="0.25">
      <c r="B115" s="19"/>
      <c r="C115" s="28"/>
      <c r="D115" s="13"/>
      <c r="E115" s="13"/>
      <c r="F115" s="13"/>
      <c r="G115" s="13"/>
      <c r="H115" s="14"/>
    </row>
    <row r="116" spans="2:8" x14ac:dyDescent="0.25">
      <c r="B116" s="19"/>
      <c r="C116" s="28"/>
      <c r="D116" s="13"/>
      <c r="E116" s="13"/>
      <c r="F116" s="13"/>
      <c r="G116" s="13"/>
      <c r="H116" s="14"/>
    </row>
    <row r="117" spans="2:8" x14ac:dyDescent="0.25">
      <c r="B117" s="19"/>
      <c r="C117" s="28"/>
      <c r="D117" s="13"/>
      <c r="E117" s="13"/>
      <c r="F117" s="13"/>
      <c r="G117" s="13"/>
      <c r="H117" s="14"/>
    </row>
    <row r="118" spans="2:8" x14ac:dyDescent="0.25">
      <c r="B118" s="19"/>
      <c r="C118" s="28"/>
      <c r="D118" s="13"/>
      <c r="E118" s="13"/>
      <c r="F118" s="13"/>
      <c r="G118" s="13"/>
      <c r="H118" s="14"/>
    </row>
    <row r="119" spans="2:8" x14ac:dyDescent="0.25">
      <c r="B119" s="19"/>
      <c r="C119" s="28"/>
      <c r="D119" s="13"/>
      <c r="E119" s="13"/>
      <c r="F119" s="13"/>
      <c r="G119" s="13"/>
      <c r="H119" s="14"/>
    </row>
    <row r="120" spans="2:8" x14ac:dyDescent="0.25">
      <c r="B120" s="19"/>
      <c r="C120" s="28"/>
      <c r="D120" s="13"/>
      <c r="E120" s="13"/>
      <c r="F120" s="13"/>
      <c r="G120" s="13"/>
      <c r="H120" s="14"/>
    </row>
    <row r="121" spans="2:8" x14ac:dyDescent="0.25">
      <c r="B121" s="19"/>
      <c r="C121" s="28"/>
      <c r="D121" s="13"/>
      <c r="E121" s="13"/>
      <c r="F121" s="13"/>
      <c r="G121" s="13"/>
      <c r="H121" s="14"/>
    </row>
    <row r="122" spans="2:8" x14ac:dyDescent="0.25">
      <c r="B122" s="19"/>
      <c r="C122" s="28"/>
      <c r="D122" s="13"/>
      <c r="E122" s="13"/>
      <c r="F122" s="13"/>
      <c r="G122" s="13"/>
      <c r="H122" s="14"/>
    </row>
    <row r="123" spans="2:8" x14ac:dyDescent="0.25">
      <c r="B123" s="19"/>
      <c r="C123" s="13"/>
      <c r="D123" s="13"/>
      <c r="E123" s="13"/>
      <c r="F123" s="13"/>
      <c r="G123" s="13"/>
      <c r="H123" s="14"/>
    </row>
    <row r="124" spans="2:8" ht="15.75" thickBot="1" x14ac:dyDescent="0.3">
      <c r="B124" s="29"/>
      <c r="C124" s="30"/>
      <c r="D124" s="30"/>
      <c r="E124" s="30"/>
      <c r="F124" s="30"/>
      <c r="G124" s="30"/>
      <c r="H124" s="31"/>
    </row>
  </sheetData>
  <mergeCells count="84">
    <mergeCell ref="C95:F95"/>
    <mergeCell ref="D2:H2"/>
    <mergeCell ref="D3:H3"/>
    <mergeCell ref="D4:H4"/>
    <mergeCell ref="C75:F75"/>
    <mergeCell ref="D76:F76"/>
    <mergeCell ref="C69:D69"/>
    <mergeCell ref="E69:F69"/>
    <mergeCell ref="G69:H69"/>
    <mergeCell ref="C72:H73"/>
    <mergeCell ref="C68:D68"/>
    <mergeCell ref="E68:F68"/>
    <mergeCell ref="G68:H68"/>
    <mergeCell ref="C66:D66"/>
    <mergeCell ref="E66:F66"/>
    <mergeCell ref="G66:H66"/>
    <mergeCell ref="C67:D67"/>
    <mergeCell ref="E67:F67"/>
    <mergeCell ref="G67:H67"/>
    <mergeCell ref="C63:H63"/>
    <mergeCell ref="C64:D64"/>
    <mergeCell ref="E64:F64"/>
    <mergeCell ref="G64:H64"/>
    <mergeCell ref="C65:D65"/>
    <mergeCell ref="E65:F65"/>
    <mergeCell ref="G65:H65"/>
    <mergeCell ref="C55:D55"/>
    <mergeCell ref="E55:F55"/>
    <mergeCell ref="G55:H55"/>
    <mergeCell ref="C49:H49"/>
    <mergeCell ref="C59:H60"/>
    <mergeCell ref="C53:D53"/>
    <mergeCell ref="E53:F53"/>
    <mergeCell ref="G53:H53"/>
    <mergeCell ref="C54:D54"/>
    <mergeCell ref="E54:F54"/>
    <mergeCell ref="G54:H54"/>
    <mergeCell ref="C51:D51"/>
    <mergeCell ref="E51:F51"/>
    <mergeCell ref="G51:H51"/>
    <mergeCell ref="C52:D52"/>
    <mergeCell ref="E52:F52"/>
    <mergeCell ref="C62:H62"/>
    <mergeCell ref="C56:D56"/>
    <mergeCell ref="E56:F56"/>
    <mergeCell ref="G56:H56"/>
    <mergeCell ref="C57:D57"/>
    <mergeCell ref="E57:F57"/>
    <mergeCell ref="G57:H57"/>
    <mergeCell ref="G52:H52"/>
    <mergeCell ref="D43:E43"/>
    <mergeCell ref="C48:H48"/>
    <mergeCell ref="C50:D50"/>
    <mergeCell ref="E50:F50"/>
    <mergeCell ref="G50:H50"/>
    <mergeCell ref="C26:H29"/>
    <mergeCell ref="D32:E32"/>
    <mergeCell ref="C31:E31"/>
    <mergeCell ref="D33:E33"/>
    <mergeCell ref="E16:F16"/>
    <mergeCell ref="G16:H16"/>
    <mergeCell ref="C16:D16"/>
    <mergeCell ref="C15:D15"/>
    <mergeCell ref="C5:H5"/>
    <mergeCell ref="E15:F15"/>
    <mergeCell ref="G13:H13"/>
    <mergeCell ref="E14:F14"/>
    <mergeCell ref="G14:H14"/>
    <mergeCell ref="G15:H15"/>
    <mergeCell ref="C12:D12"/>
    <mergeCell ref="C13:D13"/>
    <mergeCell ref="C14:D14"/>
    <mergeCell ref="E10:F10"/>
    <mergeCell ref="G10:H10"/>
    <mergeCell ref="E11:F11"/>
    <mergeCell ref="G11:H11"/>
    <mergeCell ref="E12:F12"/>
    <mergeCell ref="G12:H12"/>
    <mergeCell ref="E13:F13"/>
    <mergeCell ref="C8:H8"/>
    <mergeCell ref="E9:H9"/>
    <mergeCell ref="C9:D9"/>
    <mergeCell ref="C11:D11"/>
    <mergeCell ref="C10:D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7EC2-AC48-4339-8813-0E932613237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 financieros  (2)</vt:lpstr>
      <vt:lpstr>Hoja3</vt:lpstr>
      <vt:lpstr>Hoja2</vt:lpstr>
      <vt:lpstr>datos financieros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V</dc:creator>
  <cp:lastModifiedBy>GLADYS V</cp:lastModifiedBy>
  <dcterms:created xsi:type="dcterms:W3CDTF">2015-06-05T18:19:34Z</dcterms:created>
  <dcterms:modified xsi:type="dcterms:W3CDTF">2023-03-21T15:59:10Z</dcterms:modified>
</cp:coreProperties>
</file>